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05" windowWidth="19035" windowHeight="11760" firstSheet="6" activeTab="12"/>
  </bookViews>
  <sheets>
    <sheet name="US Airways" sheetId="1" r:id="rId1"/>
    <sheet name="calc" sheetId="12" r:id="rId2"/>
    <sheet name="fleet" sheetId="4" r:id="rId3"/>
    <sheet name="total block hrs" sheetId="7" r:id="rId4"/>
    <sheet name="airborn hrs" sheetId="6" r:id="rId5"/>
    <sheet name="fuel per block hr" sheetId="5" r:id="rId6"/>
    <sheet name="avg stage lenght" sheetId="9" r:id="rId7"/>
    <sheet name="avg stage lenght (2)" sheetId="13" r:id="rId8"/>
    <sheet name="avg seat capacity" sheetId="8" r:id="rId9"/>
    <sheet name="avg airborne hrs" sheetId="11" r:id="rId10"/>
    <sheet name="departures per day" sheetId="10" r:id="rId11"/>
    <sheet name="large narrowbody" sheetId="14" r:id="rId12"/>
    <sheet name="widebody" sheetId="15" r:id="rId13"/>
  </sheets>
  <calcPr calcId="144525"/>
</workbook>
</file>

<file path=xl/calcChain.xml><?xml version="1.0" encoding="utf-8"?>
<calcChain xmlns="http://schemas.openxmlformats.org/spreadsheetml/2006/main">
  <c r="H180" i="1" l="1"/>
  <c r="I180" i="1"/>
  <c r="K180" i="1"/>
  <c r="J180" i="1"/>
  <c r="L180" i="1"/>
  <c r="N180" i="1"/>
  <c r="M180" i="1"/>
  <c r="O180" i="1"/>
  <c r="Q180" i="1"/>
  <c r="P180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R12" i="10"/>
  <c r="R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Q13" i="10"/>
  <c r="Q12" i="10"/>
  <c r="Q10" i="10"/>
  <c r="Q9" i="10"/>
  <c r="S177" i="1"/>
  <c r="S176" i="1"/>
  <c r="Q176" i="1"/>
  <c r="P176" i="1"/>
  <c r="O176" i="1"/>
  <c r="N176" i="1"/>
  <c r="M176" i="1"/>
  <c r="L176" i="1"/>
  <c r="K176" i="1"/>
  <c r="J176" i="1"/>
  <c r="I176" i="1"/>
  <c r="H176" i="1"/>
  <c r="Q194" i="1"/>
  <c r="P194" i="1"/>
  <c r="O194" i="1"/>
  <c r="N194" i="1"/>
  <c r="M194" i="1"/>
  <c r="L194" i="1"/>
  <c r="K194" i="1"/>
  <c r="J194" i="1"/>
  <c r="I194" i="1"/>
  <c r="H194" i="1"/>
  <c r="S193" i="1"/>
  <c r="S192" i="1"/>
  <c r="R200" i="1"/>
  <c r="Q192" i="1"/>
  <c r="P192" i="1"/>
  <c r="O192" i="1"/>
  <c r="N192" i="1"/>
  <c r="M192" i="1"/>
  <c r="L192" i="1"/>
  <c r="K192" i="1"/>
  <c r="J192" i="1"/>
  <c r="I192" i="1"/>
  <c r="H192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R22" i="6"/>
  <c r="R21" i="6"/>
  <c r="R18" i="6"/>
  <c r="R17" i="6"/>
  <c r="R15" i="6"/>
  <c r="R14" i="6"/>
  <c r="R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S11" i="6"/>
  <c r="S10" i="6"/>
  <c r="Q11" i="5"/>
  <c r="Q11" i="8"/>
  <c r="R14" i="13"/>
  <c r="R9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B46" i="12"/>
  <c r="E41" i="12"/>
</calcChain>
</file>

<file path=xl/sharedStrings.xml><?xml version="1.0" encoding="utf-8"?>
<sst xmlns="http://schemas.openxmlformats.org/spreadsheetml/2006/main" count="653" uniqueCount="124">
  <si>
    <t>US Airways Aircraft Operating Statistics- Actuals</t>
  </si>
  <si>
    <t>US Airways</t>
  </si>
  <si>
    <t>Small Narrowbodies</t>
  </si>
  <si>
    <t>Pilots (000)</t>
  </si>
  <si>
    <t>Salaries and Wages (000)</t>
  </si>
  <si>
    <t>Pilot Training (000)</t>
  </si>
  <si>
    <t>Benefits and Payroll Taxes (000)</t>
  </si>
  <si>
    <t>Per Diem/ Personnel (000)</t>
  </si>
  <si>
    <t>Purchased Goods (000)</t>
  </si>
  <si>
    <t>Fuel/Oil (000)</t>
  </si>
  <si>
    <t>Insurance (000)</t>
  </si>
  <si>
    <t>Other (inc. Tax) (000)</t>
  </si>
  <si>
    <t>Maintenance (000)</t>
  </si>
  <si>
    <t>Labor (000)</t>
  </si>
  <si>
    <t>Materials (000)</t>
  </si>
  <si>
    <t>Third Party (000)</t>
  </si>
  <si>
    <t>Total Direct (000)</t>
  </si>
  <si>
    <t>Burden (000)</t>
  </si>
  <si>
    <t>Aircraft Ownership (000)</t>
  </si>
  <si>
    <t>Rentals (000)</t>
  </si>
  <si>
    <t>Depreciation and Amortization (000)</t>
  </si>
  <si>
    <t>Other (000)</t>
  </si>
  <si>
    <t>Indicies</t>
  </si>
  <si>
    <t>Aircraft In Fleet</t>
  </si>
  <si>
    <t>Seats Per Departure</t>
  </si>
  <si>
    <t>Average Stage Length</t>
  </si>
  <si>
    <t>Gallons of Fuel Per Block Hour</t>
  </si>
  <si>
    <t>Load Factor</t>
  </si>
  <si>
    <t>Daily Utilization per Aircraft</t>
  </si>
  <si>
    <t xml:space="preserve">Block Hours </t>
  </si>
  <si>
    <t>Airborne Hours</t>
  </si>
  <si>
    <t>Departures</t>
  </si>
  <si>
    <t>Traffic</t>
  </si>
  <si>
    <t>RPMs</t>
  </si>
  <si>
    <t>ASMs</t>
  </si>
  <si>
    <t>Miles</t>
  </si>
  <si>
    <t>Gallons</t>
  </si>
  <si>
    <t>Aircraft Days</t>
  </si>
  <si>
    <t>Large Narrowbodies</t>
  </si>
  <si>
    <t>Widebodies</t>
  </si>
  <si>
    <t>Total Fleet</t>
  </si>
  <si>
    <t>SUPPORTING DATA</t>
  </si>
  <si>
    <t>Number of Days</t>
  </si>
  <si>
    <t>Small Narrowbodies N1</t>
  </si>
  <si>
    <t>N1</t>
  </si>
  <si>
    <t xml:space="preserve">Sum of Block Hours </t>
  </si>
  <si>
    <t>Sum of Airborne Hours</t>
  </si>
  <si>
    <t>Sum of Departures</t>
  </si>
  <si>
    <t>Sum of RPMs</t>
  </si>
  <si>
    <t>Sum of ASMs</t>
  </si>
  <si>
    <t>Sum of Miles</t>
  </si>
  <si>
    <t>Sum of Gallons</t>
  </si>
  <si>
    <t>Sum of ACFleet</t>
  </si>
  <si>
    <t>Sum of Total AC Op</t>
  </si>
  <si>
    <t>Sum of Pilots</t>
  </si>
  <si>
    <t>Sum of Salaries and Wages</t>
  </si>
  <si>
    <t>Sum of Pilot Training</t>
  </si>
  <si>
    <t>Sum of Benefits and Payroll Taxes</t>
  </si>
  <si>
    <t>Sum of Per Diem/ Personnel</t>
  </si>
  <si>
    <t>Sum of Purchased Goods</t>
  </si>
  <si>
    <t>Sum of Fuel/Oil</t>
  </si>
  <si>
    <t>Sum of Insurance</t>
  </si>
  <si>
    <t>Sum of Other (inc. Tax)</t>
  </si>
  <si>
    <t>Sum of MX</t>
  </si>
  <si>
    <t>Sum of Labor</t>
  </si>
  <si>
    <t>Sum of Materials</t>
  </si>
  <si>
    <t>Sum of Third Party</t>
  </si>
  <si>
    <t>Sum of Total Direct</t>
  </si>
  <si>
    <t>Sum of Burden</t>
  </si>
  <si>
    <t>Sum of Aircraft Ownership</t>
  </si>
  <si>
    <t>Sum of Rentals</t>
  </si>
  <si>
    <t>Sum of Depreciation and Amortization</t>
  </si>
  <si>
    <t>Sum of Other</t>
  </si>
  <si>
    <t>Large Narrowbodies N2</t>
  </si>
  <si>
    <t>N2</t>
  </si>
  <si>
    <t>Widebodies W</t>
  </si>
  <si>
    <t>W</t>
  </si>
  <si>
    <t>Overall Fleet</t>
  </si>
  <si>
    <t>Total</t>
  </si>
  <si>
    <t>Data Source: Form 41 via BTS, schedules P5.2 &amp; T2.</t>
  </si>
  <si>
    <t>Note: Shaded data means data appear questionable.</t>
  </si>
  <si>
    <t>Source:  US DOT Form 41 via BTS, schedule T2.</t>
  </si>
  <si>
    <t>Total All Sectors</t>
  </si>
  <si>
    <t xml:space="preserve"> -- sub Other</t>
  </si>
  <si>
    <t>Allegiant</t>
  </si>
  <si>
    <t>Hawaiian</t>
  </si>
  <si>
    <t>Alaska</t>
  </si>
  <si>
    <t xml:space="preserve"> -- sub LCC</t>
  </si>
  <si>
    <t>Virgin America</t>
  </si>
  <si>
    <t>Frontier</t>
  </si>
  <si>
    <t>AirTran</t>
  </si>
  <si>
    <t>jetBlue</t>
  </si>
  <si>
    <t>Southwest</t>
  </si>
  <si>
    <t xml:space="preserve"> --sub Network</t>
  </si>
  <si>
    <t>America West</t>
  </si>
  <si>
    <t>United</t>
  </si>
  <si>
    <t>Northwest</t>
  </si>
  <si>
    <t>Delta</t>
  </si>
  <si>
    <t>Continental</t>
  </si>
  <si>
    <t>American</t>
  </si>
  <si>
    <t>All Aircraft</t>
  </si>
  <si>
    <t>Total Operating Fleet</t>
  </si>
  <si>
    <t>Data Source:  US DOT Form 41, schedule T2.</t>
  </si>
  <si>
    <t>American West</t>
  </si>
  <si>
    <t xml:space="preserve"> </t>
  </si>
  <si>
    <t>NO ADJUSTMENTS MADE</t>
  </si>
  <si>
    <t>Gallons of Fuel per Block Hour - ALL AIRCRAFT</t>
  </si>
  <si>
    <t>Total Aircraft Airborne Hours - ALL AIRCRAFT</t>
  </si>
  <si>
    <t>Total Aircraft Block Hours - ALL AIRCRAFT</t>
  </si>
  <si>
    <t>Average Seat Capacity of Total Operating Fleet</t>
  </si>
  <si>
    <t>Average Stage Length Flown of Total Operating Fleet</t>
  </si>
  <si>
    <t>Departure per Aircraft Day - ALL AIRCRAFT</t>
  </si>
  <si>
    <t>Average Daily Airborne Hours of Total Operating Fleet</t>
  </si>
  <si>
    <t>Avg</t>
  </si>
  <si>
    <t>min</t>
  </si>
  <si>
    <t>max</t>
  </si>
  <si>
    <t>Combined</t>
  </si>
  <si>
    <t>(Seat Size 150+, Single Aisle)</t>
  </si>
  <si>
    <t>Large Narrowbody Operating Fleet</t>
  </si>
  <si>
    <t>Pilots</t>
  </si>
  <si>
    <t>Maintenance</t>
  </si>
  <si>
    <t>Aircraft Ownership</t>
  </si>
  <si>
    <t>(Dual Aisle)</t>
  </si>
  <si>
    <t>Total Widebody Operating Fleet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</si>
</sst>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0.000E+00"/>
    <numFmt numFmtId="168" formatCode="_(&quot;$&quot;* #,##0_);_(&quot;$&quot;* \(#,##0\);_(&quot;$&quot;* &quot;-&quot;??_);_(@_)"/>
    <numFmt numFmtId="169" formatCode="&quot;$&quot;#,##0.00"/>
    <numFmt numFmtId="170" formatCode="_(&quot;$&quot;* #,##0.00000_);_(&quot;$&quot;* \(#,##0.00000\);_(&quot;$&quot;* &quot;-&quot;??_);_(@_)"/>
  </numFmts>
  <fonts count="14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2"/>
      <color indexed="6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3" applyFont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7" fillId="0" borderId="0" xfId="3" applyFont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left"/>
    </xf>
    <xf numFmtId="165" fontId="8" fillId="2" borderId="0" xfId="3" applyNumberFormat="1" applyFont="1" applyFill="1" applyBorder="1"/>
    <xf numFmtId="0" fontId="7" fillId="0" borderId="0" xfId="3" applyFont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3" fillId="0" borderId="0" xfId="3" applyFont="1" applyBorder="1"/>
    <xf numFmtId="0" fontId="3" fillId="0" borderId="0" xfId="3" applyFont="1"/>
    <xf numFmtId="0" fontId="7" fillId="0" borderId="0" xfId="3" applyFont="1" applyFill="1" applyBorder="1" applyAlignment="1">
      <alignment horizontal="left"/>
    </xf>
    <xf numFmtId="165" fontId="7" fillId="0" borderId="0" xfId="3" applyNumberFormat="1" applyFont="1" applyBorder="1"/>
    <xf numFmtId="165" fontId="3" fillId="0" borderId="0" xfId="3" applyNumberFormat="1" applyFont="1" applyBorder="1"/>
    <xf numFmtId="165" fontId="3" fillId="0" borderId="0" xfId="3" applyNumberFormat="1" applyFont="1" applyFill="1" applyBorder="1" applyAlignment="1">
      <alignment horizontal="left"/>
    </xf>
    <xf numFmtId="164" fontId="3" fillId="0" borderId="0" xfId="1" applyNumberFormat="1" applyFont="1" applyBorder="1"/>
    <xf numFmtId="166" fontId="3" fillId="0" borderId="0" xfId="4" applyNumberFormat="1" applyFont="1" applyBorder="1"/>
    <xf numFmtId="43" fontId="3" fillId="0" borderId="0" xfId="1" applyFont="1" applyBorder="1"/>
    <xf numFmtId="164" fontId="3" fillId="0" borderId="0" xfId="1" applyNumberFormat="1" applyFont="1"/>
    <xf numFmtId="3" fontId="3" fillId="0" borderId="0" xfId="1" applyNumberFormat="1" applyFont="1" applyBorder="1"/>
    <xf numFmtId="0" fontId="3" fillId="3" borderId="0" xfId="0" applyFont="1" applyFill="1"/>
    <xf numFmtId="0" fontId="8" fillId="3" borderId="0" xfId="3" applyFont="1" applyFill="1" applyBorder="1" applyAlignment="1">
      <alignment horizontal="left"/>
    </xf>
    <xf numFmtId="165" fontId="8" fillId="3" borderId="0" xfId="3" applyNumberFormat="1" applyFont="1" applyFill="1" applyBorder="1"/>
    <xf numFmtId="43" fontId="3" fillId="0" borderId="0" xfId="1" applyFont="1"/>
    <xf numFmtId="0" fontId="7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left"/>
    </xf>
    <xf numFmtId="165" fontId="8" fillId="4" borderId="0" xfId="3" applyNumberFormat="1" applyFont="1" applyFill="1" applyBorder="1"/>
    <xf numFmtId="0" fontId="8" fillId="5" borderId="0" xfId="3" applyFont="1" applyFill="1" applyBorder="1"/>
    <xf numFmtId="0" fontId="8" fillId="5" borderId="0" xfId="3" applyFont="1" applyFill="1" applyBorder="1" applyAlignment="1">
      <alignment horizontal="left"/>
    </xf>
    <xf numFmtId="165" fontId="8" fillId="5" borderId="0" xfId="3" applyNumberFormat="1" applyFont="1" applyFill="1" applyBorder="1"/>
    <xf numFmtId="0" fontId="7" fillId="0" borderId="0" xfId="3" applyFont="1" applyBorder="1"/>
    <xf numFmtId="165" fontId="3" fillId="0" borderId="0" xfId="3" applyNumberFormat="1" applyFont="1"/>
    <xf numFmtId="165" fontId="7" fillId="0" borderId="0" xfId="3" applyNumberFormat="1" applyFont="1"/>
    <xf numFmtId="0" fontId="8" fillId="6" borderId="0" xfId="3" applyFont="1" applyFill="1"/>
    <xf numFmtId="0" fontId="3" fillId="6" borderId="0" xfId="3" applyFont="1" applyFill="1"/>
    <xf numFmtId="0" fontId="3" fillId="0" borderId="0" xfId="3" applyFont="1" applyFill="1"/>
    <xf numFmtId="0" fontId="8" fillId="0" borderId="0" xfId="3" applyFont="1" applyFill="1"/>
    <xf numFmtId="0" fontId="8" fillId="5" borderId="0" xfId="3" applyFont="1" applyFill="1"/>
    <xf numFmtId="0" fontId="3" fillId="5" borderId="0" xfId="3" applyFont="1" applyFill="1" applyBorder="1" applyAlignment="1">
      <alignment horizontal="left"/>
    </xf>
    <xf numFmtId="0" fontId="3" fillId="5" borderId="0" xfId="3" applyFont="1" applyFill="1"/>
    <xf numFmtId="167" fontId="3" fillId="0" borderId="0" xfId="1" applyNumberFormat="1" applyFont="1" applyBorder="1"/>
    <xf numFmtId="0" fontId="0" fillId="9" borderId="0" xfId="0" applyFill="1"/>
    <xf numFmtId="0" fontId="3" fillId="9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7" fillId="0" borderId="0" xfId="7" applyNumberFormat="1" applyFont="1"/>
    <xf numFmtId="0" fontId="7" fillId="0" borderId="0" xfId="0" applyFont="1" applyAlignment="1">
      <alignment horizontal="left"/>
    </xf>
    <xf numFmtId="164" fontId="0" fillId="0" borderId="0" xfId="7" applyNumberFormat="1" applyFont="1"/>
    <xf numFmtId="0" fontId="0" fillId="0" borderId="0" xfId="0" applyAlignment="1">
      <alignment horizontal="left"/>
    </xf>
    <xf numFmtId="164" fontId="0" fillId="0" borderId="1" xfId="7" applyNumberFormat="1" applyFont="1" applyBorder="1"/>
    <xf numFmtId="164" fontId="3" fillId="5" borderId="0" xfId="7" applyNumberFormat="1" applyFont="1" applyFill="1"/>
    <xf numFmtId="164" fontId="0" fillId="0" borderId="0" xfId="7" applyNumberFormat="1" applyFont="1" applyBorder="1"/>
    <xf numFmtId="0" fontId="3" fillId="0" borderId="0" xfId="0" applyFont="1" applyBorder="1" applyAlignment="1">
      <alignment horizontal="left"/>
    </xf>
    <xf numFmtId="0" fontId="7" fillId="0" borderId="1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7" fillId="0" borderId="0" xfId="0" applyNumberFormat="1" applyFont="1"/>
    <xf numFmtId="164" fontId="9" fillId="0" borderId="0" xfId="7" applyNumberFormat="1"/>
    <xf numFmtId="164" fontId="9" fillId="0" borderId="0" xfId="7" applyNumberFormat="1" applyBorder="1"/>
    <xf numFmtId="164" fontId="9" fillId="0" borderId="1" xfId="7" applyNumberFormat="1" applyBorder="1"/>
    <xf numFmtId="0" fontId="11" fillId="0" borderId="0" xfId="8"/>
    <xf numFmtId="0" fontId="3" fillId="0" borderId="0" xfId="8" applyFont="1" applyAlignment="1">
      <alignment horizontal="left"/>
    </xf>
    <xf numFmtId="1" fontId="11" fillId="0" borderId="0" xfId="8" applyNumberFormat="1"/>
    <xf numFmtId="0" fontId="11" fillId="0" borderId="0" xfId="8" applyAlignment="1">
      <alignment horizontal="left"/>
    </xf>
    <xf numFmtId="1" fontId="7" fillId="0" borderId="0" xfId="9" applyNumberFormat="1" applyFont="1"/>
    <xf numFmtId="0" fontId="7" fillId="0" borderId="0" xfId="8" applyFont="1" applyAlignment="1">
      <alignment horizontal="left"/>
    </xf>
    <xf numFmtId="164" fontId="11" fillId="0" borderId="0" xfId="9" applyNumberFormat="1" applyFont="1"/>
    <xf numFmtId="164" fontId="7" fillId="0" borderId="0" xfId="9" applyNumberFormat="1" applyFont="1"/>
    <xf numFmtId="164" fontId="11" fillId="0" borderId="1" xfId="9" applyNumberFormat="1" applyFont="1" applyBorder="1"/>
    <xf numFmtId="164" fontId="11" fillId="0" borderId="0" xfId="9" applyNumberFormat="1" applyFont="1" applyBorder="1"/>
    <xf numFmtId="0" fontId="3" fillId="0" borderId="0" xfId="8" applyFont="1" applyBorder="1" applyAlignment="1">
      <alignment horizontal="left"/>
    </xf>
    <xf numFmtId="0" fontId="12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0" fillId="0" borderId="0" xfId="0" applyFill="1"/>
    <xf numFmtId="164" fontId="7" fillId="0" borderId="0" xfId="7" applyNumberFormat="1" applyFont="1" applyFill="1"/>
    <xf numFmtId="164" fontId="0" fillId="0" borderId="0" xfId="7" applyNumberFormat="1" applyFont="1" applyFill="1"/>
    <xf numFmtId="164" fontId="0" fillId="0" borderId="1" xfId="7" applyNumberFormat="1" applyFont="1" applyFill="1" applyBorder="1"/>
    <xf numFmtId="0" fontId="7" fillId="0" borderId="1" xfId="3" applyFont="1" applyFill="1" applyBorder="1" applyAlignment="1">
      <alignment horizontal="center"/>
    </xf>
    <xf numFmtId="0" fontId="7" fillId="0" borderId="0" xfId="3" quotePrefix="1" applyFont="1" applyFill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43" fontId="7" fillId="0" borderId="0" xfId="7" applyFont="1" applyFill="1"/>
    <xf numFmtId="43" fontId="7" fillId="0" borderId="0" xfId="7" applyFont="1"/>
    <xf numFmtId="164" fontId="3" fillId="0" borderId="0" xfId="7" applyNumberFormat="1" applyFont="1" applyFill="1"/>
    <xf numFmtId="43" fontId="3" fillId="0" borderId="1" xfId="7" applyFont="1" applyFill="1" applyBorder="1"/>
    <xf numFmtId="43" fontId="0" fillId="0" borderId="1" xfId="7" applyFont="1" applyBorder="1"/>
    <xf numFmtId="43" fontId="3" fillId="0" borderId="0" xfId="7" applyFont="1" applyFill="1"/>
    <xf numFmtId="43" fontId="0" fillId="0" borderId="0" xfId="7" applyFont="1"/>
    <xf numFmtId="43" fontId="3" fillId="5" borderId="0" xfId="7" applyFont="1" applyFill="1"/>
    <xf numFmtId="164" fontId="0" fillId="0" borderId="0" xfId="0" applyNumberFormat="1"/>
    <xf numFmtId="164" fontId="9" fillId="0" borderId="0" xfId="7" applyNumberFormat="1" applyFill="1" applyBorder="1"/>
    <xf numFmtId="43" fontId="0" fillId="0" borderId="0" xfId="0" applyNumberFormat="1"/>
    <xf numFmtId="168" fontId="3" fillId="0" borderId="0" xfId="2" applyNumberFormat="1" applyFont="1"/>
    <xf numFmtId="168" fontId="10" fillId="8" borderId="0" xfId="6" applyNumberFormat="1"/>
    <xf numFmtId="43" fontId="10" fillId="7" borderId="0" xfId="5" applyNumberFormat="1" applyBorder="1"/>
    <xf numFmtId="44" fontId="10" fillId="8" borderId="0" xfId="6" applyNumberFormat="1"/>
    <xf numFmtId="169" fontId="3" fillId="0" borderId="0" xfId="3" applyNumberFormat="1" applyFont="1"/>
    <xf numFmtId="44" fontId="3" fillId="0" borderId="0" xfId="3" applyNumberFormat="1" applyFont="1"/>
    <xf numFmtId="168" fontId="3" fillId="0" borderId="0" xfId="3" applyNumberFormat="1" applyFont="1"/>
    <xf numFmtId="2" fontId="0" fillId="0" borderId="0" xfId="0" applyNumberFormat="1" applyBorder="1"/>
    <xf numFmtId="164" fontId="0" fillId="9" borderId="1" xfId="7" applyNumberFormat="1" applyFont="1" applyFill="1" applyBorder="1"/>
    <xf numFmtId="170" fontId="3" fillId="0" borderId="0" xfId="2" applyNumberFormat="1" applyFont="1" applyBorder="1"/>
    <xf numFmtId="170" fontId="10" fillId="7" borderId="0" xfId="5" applyNumberFormat="1" applyBorder="1"/>
    <xf numFmtId="43" fontId="3" fillId="0" borderId="0" xfId="1" applyNumberFormat="1" applyFont="1" applyBorder="1"/>
    <xf numFmtId="164" fontId="7" fillId="0" borderId="0" xfId="1" applyNumberFormat="1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3" fillId="5" borderId="0" xfId="1" applyNumberFormat="1" applyFont="1" applyFill="1"/>
  </cellXfs>
  <cellStyles count="10">
    <cellStyle name="Accent5" xfId="5" builtinId="45"/>
    <cellStyle name="Accent6" xfId="6" builtinId="49"/>
    <cellStyle name="Comma" xfId="1" builtinId="3"/>
    <cellStyle name="Comma 2" xfId="7"/>
    <cellStyle name="Comma 3" xfId="9"/>
    <cellStyle name="Currency" xfId="2" builtinId="4"/>
    <cellStyle name="Normal" xfId="0" builtinId="0"/>
    <cellStyle name="Normal 2" xfId="8"/>
    <cellStyle name="Normal_AC Database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Costs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Fuel Costs</c:v>
          </c:tx>
          <c:marker>
            <c:symbol val="none"/>
          </c:marker>
          <c:cat>
            <c:numRef>
              <c:f>'US Airways'!$H$3:$Q$3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'US Airways'!$H$157:$Q$157</c:f>
              <c:numCache>
                <c:formatCode>"$"#,##0</c:formatCode>
                <c:ptCount val="10"/>
                <c:pt idx="0">
                  <c:v>1121442</c:v>
                </c:pt>
                <c:pt idx="1">
                  <c:v>967155</c:v>
                </c:pt>
                <c:pt idx="2">
                  <c:v>669678</c:v>
                </c:pt>
                <c:pt idx="3">
                  <c:v>724695</c:v>
                </c:pt>
                <c:pt idx="4">
                  <c:v>959900</c:v>
                </c:pt>
                <c:pt idx="5">
                  <c:v>1505990</c:v>
                </c:pt>
                <c:pt idx="6">
                  <c:v>2429656.7000000002</c:v>
                </c:pt>
                <c:pt idx="7">
                  <c:v>2546625.84</c:v>
                </c:pt>
                <c:pt idx="8">
                  <c:v>3519990.71</c:v>
                </c:pt>
                <c:pt idx="9">
                  <c:v>1787475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 Airways'!$B$150</c:f>
              <c:strCache>
                <c:ptCount val="1"/>
                <c:pt idx="0">
                  <c:v>Pilots</c:v>
                </c:pt>
              </c:strCache>
            </c:strRef>
          </c:tx>
          <c:marker>
            <c:symbol val="none"/>
          </c:marker>
          <c:val>
            <c:numRef>
              <c:f>'US Airways'!$H$150:$Q$150</c:f>
              <c:numCache>
                <c:formatCode>"$"#,##0</c:formatCode>
                <c:ptCount val="10"/>
                <c:pt idx="0">
                  <c:v>1168528</c:v>
                </c:pt>
                <c:pt idx="1">
                  <c:v>1295839</c:v>
                </c:pt>
                <c:pt idx="2">
                  <c:v>1133931</c:v>
                </c:pt>
                <c:pt idx="3">
                  <c:v>839033</c:v>
                </c:pt>
                <c:pt idx="4">
                  <c:v>723995</c:v>
                </c:pt>
                <c:pt idx="5">
                  <c:v>486641</c:v>
                </c:pt>
                <c:pt idx="6">
                  <c:v>680599.61</c:v>
                </c:pt>
                <c:pt idx="7">
                  <c:v>694329.68</c:v>
                </c:pt>
                <c:pt idx="8">
                  <c:v>734356.92</c:v>
                </c:pt>
                <c:pt idx="9">
                  <c:v>689354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 Airways'!$B$161</c:f>
              <c:strCache>
                <c:ptCount val="1"/>
                <c:pt idx="0">
                  <c:v>Maintenance</c:v>
                </c:pt>
              </c:strCache>
            </c:strRef>
          </c:tx>
          <c:marker>
            <c:symbol val="none"/>
          </c:marker>
          <c:val>
            <c:numRef>
              <c:f>'US Airways'!$H$161:$Q$161</c:f>
              <c:numCache>
                <c:formatCode>"$"#,##0</c:formatCode>
                <c:ptCount val="10"/>
                <c:pt idx="0">
                  <c:v>868758</c:v>
                </c:pt>
                <c:pt idx="1">
                  <c:v>993920</c:v>
                </c:pt>
                <c:pt idx="2">
                  <c:v>746336</c:v>
                </c:pt>
                <c:pt idx="3">
                  <c:v>708004</c:v>
                </c:pt>
                <c:pt idx="4">
                  <c:v>658112</c:v>
                </c:pt>
                <c:pt idx="5">
                  <c:v>533036</c:v>
                </c:pt>
                <c:pt idx="6">
                  <c:v>877533.7</c:v>
                </c:pt>
                <c:pt idx="7">
                  <c:v>954980.91</c:v>
                </c:pt>
                <c:pt idx="8">
                  <c:v>1124658.42</c:v>
                </c:pt>
                <c:pt idx="9">
                  <c:v>1050887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'US Airways'!$B$168</c:f>
              <c:strCache>
                <c:ptCount val="1"/>
                <c:pt idx="0">
                  <c:v>Aircraft Ownership</c:v>
                </c:pt>
              </c:strCache>
            </c:strRef>
          </c:tx>
          <c:marker>
            <c:symbol val="none"/>
          </c:marker>
          <c:val>
            <c:numRef>
              <c:f>'US Airways'!$H$168:$Q$168</c:f>
              <c:numCache>
                <c:formatCode>"$"#,##0</c:formatCode>
                <c:ptCount val="10"/>
                <c:pt idx="0">
                  <c:v>693611</c:v>
                </c:pt>
                <c:pt idx="1">
                  <c:v>848275</c:v>
                </c:pt>
                <c:pt idx="2">
                  <c:v>644740</c:v>
                </c:pt>
                <c:pt idx="3">
                  <c:v>511751</c:v>
                </c:pt>
                <c:pt idx="4">
                  <c:v>515759</c:v>
                </c:pt>
                <c:pt idx="5">
                  <c:v>515071</c:v>
                </c:pt>
                <c:pt idx="6">
                  <c:v>826289.63</c:v>
                </c:pt>
                <c:pt idx="7">
                  <c:v>823494.92</c:v>
                </c:pt>
                <c:pt idx="8">
                  <c:v>846368.93</c:v>
                </c:pt>
                <c:pt idx="9">
                  <c:v>843293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544"/>
        <c:axId val="47422080"/>
      </c:lineChart>
      <c:catAx>
        <c:axId val="4742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22080"/>
        <c:crosses val="autoZero"/>
        <c:auto val="1"/>
        <c:lblAlgn val="ctr"/>
        <c:lblOffset val="100"/>
        <c:noMultiLvlLbl val="0"/>
      </c:catAx>
      <c:valAx>
        <c:axId val="47422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*1000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47420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Avg Stage Length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'avg stage lenght (2)'!$A$5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(2)'!$G$5:$P$5</c:f>
              <c:numCache>
                <c:formatCode>_(* #,##0_);_(* \(#,##0\);_(* "-"??_);_(@_)</c:formatCode>
                <c:ptCount val="10"/>
                <c:pt idx="0">
                  <c:v>1164.4504479080156</c:v>
                </c:pt>
                <c:pt idx="1">
                  <c:v>1178.6079039943695</c:v>
                </c:pt>
                <c:pt idx="2">
                  <c:v>1117.0574735987002</c:v>
                </c:pt>
                <c:pt idx="3">
                  <c:v>1172.581162060344</c:v>
                </c:pt>
                <c:pt idx="4">
                  <c:v>1251.2894167487098</c:v>
                </c:pt>
                <c:pt idx="5">
                  <c:v>1248.3328607636872</c:v>
                </c:pt>
                <c:pt idx="6">
                  <c:v>1262.2755877680397</c:v>
                </c:pt>
                <c:pt idx="7">
                  <c:v>1250.6027255959395</c:v>
                </c:pt>
                <c:pt idx="8">
                  <c:v>1253.688128056189</c:v>
                </c:pt>
                <c:pt idx="9">
                  <c:v>1263.2154543829995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'avg stage lenght (2)'!$A$6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(2)'!$G$6:$P$6</c:f>
              <c:numCache>
                <c:formatCode>_(* #,##0_);_(* \(#,##0\);_(* "-"??_);_(@_)</c:formatCode>
                <c:ptCount val="10"/>
                <c:pt idx="0">
                  <c:v>1153.7441916359558</c:v>
                </c:pt>
                <c:pt idx="1">
                  <c:v>1177.8820582722781</c:v>
                </c:pt>
                <c:pt idx="2">
                  <c:v>1215.8737510418446</c:v>
                </c:pt>
                <c:pt idx="3">
                  <c:v>1266.3738354026805</c:v>
                </c:pt>
                <c:pt idx="4">
                  <c:v>1320.3396618246018</c:v>
                </c:pt>
                <c:pt idx="5">
                  <c:v>1381.1648891458799</c:v>
                </c:pt>
                <c:pt idx="6">
                  <c:v>1423.474223794826</c:v>
                </c:pt>
                <c:pt idx="7">
                  <c:v>1442.591619494483</c:v>
                </c:pt>
                <c:pt idx="8">
                  <c:v>1491.669249555436</c:v>
                </c:pt>
                <c:pt idx="9">
                  <c:v>1548.6121679272296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'avg stage lenght (2)'!$A$7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(2)'!$G$7:$P$7</c:f>
              <c:numCache>
                <c:formatCode>_(* #,##0_);_(* \(#,##0\);_(* "-"??_);_(@_)</c:formatCode>
                <c:ptCount val="10"/>
                <c:pt idx="0">
                  <c:v>871.01430983875116</c:v>
                </c:pt>
                <c:pt idx="1">
                  <c:v>884.72104842280567</c:v>
                </c:pt>
                <c:pt idx="2">
                  <c:v>892.92542891444953</c:v>
                </c:pt>
                <c:pt idx="3">
                  <c:v>947.60259550086698</c:v>
                </c:pt>
                <c:pt idx="4">
                  <c:v>984.43065988185697</c:v>
                </c:pt>
                <c:pt idx="5">
                  <c:v>1038.9238243881359</c:v>
                </c:pt>
                <c:pt idx="6">
                  <c:v>1170.0772618073522</c:v>
                </c:pt>
                <c:pt idx="7">
                  <c:v>1237.0024100832673</c:v>
                </c:pt>
                <c:pt idx="8">
                  <c:v>1281.8107500268411</c:v>
                </c:pt>
                <c:pt idx="9">
                  <c:v>1289.6784146454754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'avg stage lenght (2)'!$A$8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(2)'!$G$8:$P$8</c:f>
              <c:numCache>
                <c:formatCode>_(* #,##0_);_(* \(#,##0\);_(* "-"??_);_(@_)</c:formatCode>
                <c:ptCount val="10"/>
                <c:pt idx="0">
                  <c:v>914.28232397833574</c:v>
                </c:pt>
                <c:pt idx="1">
                  <c:v>927.82234586450568</c:v>
                </c:pt>
                <c:pt idx="2">
                  <c:v>921.03693825136804</c:v>
                </c:pt>
                <c:pt idx="3">
                  <c:v>914.99177037298125</c:v>
                </c:pt>
                <c:pt idx="4">
                  <c:v>924.55254834412176</c:v>
                </c:pt>
                <c:pt idx="5">
                  <c:v>960.60647623724253</c:v>
                </c:pt>
                <c:pt idx="6">
                  <c:v>977.96792790364282</c:v>
                </c:pt>
                <c:pt idx="7">
                  <c:v>1002.8131318415024</c:v>
                </c:pt>
                <c:pt idx="8">
                  <c:v>1085.4616546914106</c:v>
                </c:pt>
                <c:pt idx="9">
                  <c:v>1142.0296989849492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'avg stage lenght (2)'!$A$9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(2)'!$G$9:$P$9</c:f>
              <c:numCache>
                <c:formatCode>_(* #,##0_);_(* \(#,##0\);_(* "-"??_);_(@_)</c:formatCode>
                <c:ptCount val="10"/>
                <c:pt idx="0">
                  <c:v>1145.2464142844412</c:v>
                </c:pt>
                <c:pt idx="1">
                  <c:v>1181.3700885834585</c:v>
                </c:pt>
                <c:pt idx="2">
                  <c:v>1224.0447560619339</c:v>
                </c:pt>
                <c:pt idx="3">
                  <c:v>1255.1292750943278</c:v>
                </c:pt>
                <c:pt idx="4">
                  <c:v>1293.051932404461</c:v>
                </c:pt>
                <c:pt idx="5">
                  <c:v>1367.6716509002135</c:v>
                </c:pt>
                <c:pt idx="6">
                  <c:v>1363.5874246889152</c:v>
                </c:pt>
                <c:pt idx="7">
                  <c:v>1370.9461300365801</c:v>
                </c:pt>
                <c:pt idx="8">
                  <c:v>1401.6925757038355</c:v>
                </c:pt>
                <c:pt idx="9">
                  <c:v>1446.4435462740357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'avg stage lenght (2)'!$A$10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(2)'!$G$10:$P$10</c:f>
              <c:numCache>
                <c:formatCode>_(* #,##0_);_(* \(#,##0\);_(* "-"??_);_(@_)</c:formatCode>
                <c:ptCount val="10"/>
                <c:pt idx="0">
                  <c:v>639.27807310863443</c:v>
                </c:pt>
                <c:pt idx="1">
                  <c:v>666.99768684198375</c:v>
                </c:pt>
                <c:pt idx="2">
                  <c:v>685.04631858091545</c:v>
                </c:pt>
                <c:pt idx="3">
                  <c:v>761.81453405528646</c:v>
                </c:pt>
                <c:pt idx="4">
                  <c:v>781.94579024131531</c:v>
                </c:pt>
                <c:pt idx="5">
                  <c:v>777.17340339442956</c:v>
                </c:pt>
                <c:pt idx="6">
                  <c:v>920.30145192608381</c:v>
                </c:pt>
                <c:pt idx="7">
                  <c:v>924.47820950130529</c:v>
                </c:pt>
                <c:pt idx="8">
                  <c:v>954.73176291793311</c:v>
                </c:pt>
                <c:pt idx="9">
                  <c:v>972.05469300958021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'avg stage lenght (2)'!$A$11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(2)'!$G$11:$L$11</c:f>
              <c:numCache>
                <c:formatCode>_(* #,##0_);_(* \(#,##0\);_(* "-"??_);_(@_)</c:formatCode>
                <c:ptCount val="6"/>
                <c:pt idx="0">
                  <c:v>877.50357045086514</c:v>
                </c:pt>
                <c:pt idx="1">
                  <c:v>893.6569478790185</c:v>
                </c:pt>
                <c:pt idx="2">
                  <c:v>949.25445452788199</c:v>
                </c:pt>
                <c:pt idx="3">
                  <c:v>1005.5498268214134</c:v>
                </c:pt>
                <c:pt idx="4">
                  <c:v>1052.317723328732</c:v>
                </c:pt>
                <c:pt idx="5">
                  <c:v>1027.8400770898115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90848"/>
        <c:axId val="118192768"/>
      </c:lineChart>
      <c:catAx>
        <c:axId val="1181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192768"/>
        <c:crosses val="autoZero"/>
        <c:auto val="1"/>
        <c:lblAlgn val="ctr"/>
        <c:lblOffset val="100"/>
        <c:noMultiLvlLbl val="0"/>
      </c:catAx>
      <c:valAx>
        <c:axId val="1181927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18190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'avg stage lenght (2)'!$A$5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(2)'!$G$5:$P$5</c:f>
              <c:numCache>
                <c:formatCode>_(* #,##0_);_(* \(#,##0\);_(* "-"??_);_(@_)</c:formatCode>
                <c:ptCount val="10"/>
                <c:pt idx="0">
                  <c:v>1164.4504479080156</c:v>
                </c:pt>
                <c:pt idx="1">
                  <c:v>1178.6079039943695</c:v>
                </c:pt>
                <c:pt idx="2">
                  <c:v>1117.0574735987002</c:v>
                </c:pt>
                <c:pt idx="3">
                  <c:v>1172.581162060344</c:v>
                </c:pt>
                <c:pt idx="4">
                  <c:v>1251.2894167487098</c:v>
                </c:pt>
                <c:pt idx="5">
                  <c:v>1248.3328607636872</c:v>
                </c:pt>
                <c:pt idx="6">
                  <c:v>1262.2755877680397</c:v>
                </c:pt>
                <c:pt idx="7">
                  <c:v>1250.6027255959395</c:v>
                </c:pt>
                <c:pt idx="8">
                  <c:v>1253.688128056189</c:v>
                </c:pt>
                <c:pt idx="9">
                  <c:v>1263.2154543829995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'avg stage lenght (2)'!$A$6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(2)'!$G$6:$P$6</c:f>
              <c:numCache>
                <c:formatCode>_(* #,##0_);_(* \(#,##0\);_(* "-"??_);_(@_)</c:formatCode>
                <c:ptCount val="10"/>
                <c:pt idx="0">
                  <c:v>1153.7441916359558</c:v>
                </c:pt>
                <c:pt idx="1">
                  <c:v>1177.8820582722781</c:v>
                </c:pt>
                <c:pt idx="2">
                  <c:v>1215.8737510418446</c:v>
                </c:pt>
                <c:pt idx="3">
                  <c:v>1266.3738354026805</c:v>
                </c:pt>
                <c:pt idx="4">
                  <c:v>1320.3396618246018</c:v>
                </c:pt>
                <c:pt idx="5">
                  <c:v>1381.1648891458799</c:v>
                </c:pt>
                <c:pt idx="6">
                  <c:v>1423.474223794826</c:v>
                </c:pt>
                <c:pt idx="7">
                  <c:v>1442.591619494483</c:v>
                </c:pt>
                <c:pt idx="8">
                  <c:v>1491.669249555436</c:v>
                </c:pt>
                <c:pt idx="9">
                  <c:v>1548.6121679272296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'avg stage lenght (2)'!$A$7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(2)'!$G$7:$P$7</c:f>
              <c:numCache>
                <c:formatCode>_(* #,##0_);_(* \(#,##0\);_(* "-"??_);_(@_)</c:formatCode>
                <c:ptCount val="10"/>
                <c:pt idx="0">
                  <c:v>871.01430983875116</c:v>
                </c:pt>
                <c:pt idx="1">
                  <c:v>884.72104842280567</c:v>
                </c:pt>
                <c:pt idx="2">
                  <c:v>892.92542891444953</c:v>
                </c:pt>
                <c:pt idx="3">
                  <c:v>947.60259550086698</c:v>
                </c:pt>
                <c:pt idx="4">
                  <c:v>984.43065988185697</c:v>
                </c:pt>
                <c:pt idx="5">
                  <c:v>1038.9238243881359</c:v>
                </c:pt>
                <c:pt idx="6">
                  <c:v>1170.0772618073522</c:v>
                </c:pt>
                <c:pt idx="7">
                  <c:v>1237.0024100832673</c:v>
                </c:pt>
                <c:pt idx="8">
                  <c:v>1281.8107500268411</c:v>
                </c:pt>
                <c:pt idx="9">
                  <c:v>1289.6784146454754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'avg stage lenght (2)'!$A$8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(2)'!$G$8:$P$8</c:f>
              <c:numCache>
                <c:formatCode>_(* #,##0_);_(* \(#,##0\);_(* "-"??_);_(@_)</c:formatCode>
                <c:ptCount val="10"/>
                <c:pt idx="0">
                  <c:v>914.28232397833574</c:v>
                </c:pt>
                <c:pt idx="1">
                  <c:v>927.82234586450568</c:v>
                </c:pt>
                <c:pt idx="2">
                  <c:v>921.03693825136804</c:v>
                </c:pt>
                <c:pt idx="3">
                  <c:v>914.99177037298125</c:v>
                </c:pt>
                <c:pt idx="4">
                  <c:v>924.55254834412176</c:v>
                </c:pt>
                <c:pt idx="5">
                  <c:v>960.60647623724253</c:v>
                </c:pt>
                <c:pt idx="6">
                  <c:v>977.96792790364282</c:v>
                </c:pt>
                <c:pt idx="7">
                  <c:v>1002.8131318415024</c:v>
                </c:pt>
                <c:pt idx="8">
                  <c:v>1085.4616546914106</c:v>
                </c:pt>
                <c:pt idx="9">
                  <c:v>1142.0296989849492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'avg stage lenght (2)'!$A$9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(2)'!$G$9:$P$9</c:f>
              <c:numCache>
                <c:formatCode>_(* #,##0_);_(* \(#,##0\);_(* "-"??_);_(@_)</c:formatCode>
                <c:ptCount val="10"/>
                <c:pt idx="0">
                  <c:v>1145.2464142844412</c:v>
                </c:pt>
                <c:pt idx="1">
                  <c:v>1181.3700885834585</c:v>
                </c:pt>
                <c:pt idx="2">
                  <c:v>1224.0447560619339</c:v>
                </c:pt>
                <c:pt idx="3">
                  <c:v>1255.1292750943278</c:v>
                </c:pt>
                <c:pt idx="4">
                  <c:v>1293.051932404461</c:v>
                </c:pt>
                <c:pt idx="5">
                  <c:v>1367.6716509002135</c:v>
                </c:pt>
                <c:pt idx="6">
                  <c:v>1363.5874246889152</c:v>
                </c:pt>
                <c:pt idx="7">
                  <c:v>1370.9461300365801</c:v>
                </c:pt>
                <c:pt idx="8">
                  <c:v>1401.6925757038355</c:v>
                </c:pt>
                <c:pt idx="9">
                  <c:v>1446.4435462740357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'avg stage lenght (2)'!$A$10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(2)'!$G$10:$P$10</c:f>
              <c:numCache>
                <c:formatCode>_(* #,##0_);_(* \(#,##0\);_(* "-"??_);_(@_)</c:formatCode>
                <c:ptCount val="10"/>
                <c:pt idx="0">
                  <c:v>639.27807310863443</c:v>
                </c:pt>
                <c:pt idx="1">
                  <c:v>666.99768684198375</c:v>
                </c:pt>
                <c:pt idx="2">
                  <c:v>685.04631858091545</c:v>
                </c:pt>
                <c:pt idx="3">
                  <c:v>761.81453405528646</c:v>
                </c:pt>
                <c:pt idx="4">
                  <c:v>781.94579024131531</c:v>
                </c:pt>
                <c:pt idx="5">
                  <c:v>777.17340339442956</c:v>
                </c:pt>
                <c:pt idx="6">
                  <c:v>920.30145192608381</c:v>
                </c:pt>
                <c:pt idx="7">
                  <c:v>924.47820950130529</c:v>
                </c:pt>
                <c:pt idx="8">
                  <c:v>954.73176291793311</c:v>
                </c:pt>
                <c:pt idx="9">
                  <c:v>972.05469300958021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'avg stage lenght (2)'!$A$11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(2)'!$G$11:$P$11</c:f>
              <c:numCache>
                <c:formatCode>_(* #,##0_);_(* \(#,##0\);_(* "-"??_);_(@_)</c:formatCode>
                <c:ptCount val="10"/>
                <c:pt idx="0">
                  <c:v>877.50357045086514</c:v>
                </c:pt>
                <c:pt idx="1">
                  <c:v>893.6569478790185</c:v>
                </c:pt>
                <c:pt idx="2">
                  <c:v>949.25445452788199</c:v>
                </c:pt>
                <c:pt idx="3">
                  <c:v>1005.5498268214134</c:v>
                </c:pt>
                <c:pt idx="4">
                  <c:v>1052.317723328732</c:v>
                </c:pt>
                <c:pt idx="5">
                  <c:v>1027.8400770898115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'avg stage lenght (2)'!$A$12</c:f>
              <c:strCache>
                <c:ptCount val="1"/>
                <c:pt idx="0">
                  <c:v>Southwest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(2)'!$G$12:$P$12</c:f>
              <c:numCache>
                <c:formatCode>_(* #,##0_);_(* \(#,##0\);_(* "-"??_);_(@_)</c:formatCode>
                <c:ptCount val="10"/>
                <c:pt idx="0">
                  <c:v>491.69755197979845</c:v>
                </c:pt>
                <c:pt idx="1">
                  <c:v>515.01939592515805</c:v>
                </c:pt>
                <c:pt idx="2">
                  <c:v>538.24002530978123</c:v>
                </c:pt>
                <c:pt idx="3">
                  <c:v>558.54970865431858</c:v>
                </c:pt>
                <c:pt idx="4">
                  <c:v>576.94154786005606</c:v>
                </c:pt>
                <c:pt idx="5">
                  <c:v>607.91618612745276</c:v>
                </c:pt>
                <c:pt idx="6">
                  <c:v>622.23419937973995</c:v>
                </c:pt>
                <c:pt idx="7">
                  <c:v>629.75653114935312</c:v>
                </c:pt>
                <c:pt idx="8">
                  <c:v>636.43333232700354</c:v>
                </c:pt>
                <c:pt idx="9">
                  <c:v>639.27722017115332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'avg stage lenght (2)'!$A$13</c:f>
              <c:strCache>
                <c:ptCount val="1"/>
                <c:pt idx="0">
                  <c:v>jetBlue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(2)'!$G$13:$P$13</c:f>
              <c:numCache>
                <c:formatCode>_(* #,##0_);_(* \(#,##0\);_(* "-"??_);_(@_)</c:formatCode>
                <c:ptCount val="10"/>
                <c:pt idx="0">
                  <c:v>831.38721136767322</c:v>
                </c:pt>
                <c:pt idx="1">
                  <c:v>985.87659008923481</c:v>
                </c:pt>
                <c:pt idx="2">
                  <c:v>1150.5445169771974</c:v>
                </c:pt>
                <c:pt idx="3">
                  <c:v>1273.9625821876868</c:v>
                </c:pt>
                <c:pt idx="4">
                  <c:v>1338.0927961603113</c:v>
                </c:pt>
                <c:pt idx="5">
                  <c:v>1357.7468508663478</c:v>
                </c:pt>
                <c:pt idx="6">
                  <c:v>1185.4366704374058</c:v>
                </c:pt>
                <c:pt idx="7">
                  <c:v>1131.6141694492949</c:v>
                </c:pt>
                <c:pt idx="8">
                  <c:v>1119.2743949639973</c:v>
                </c:pt>
                <c:pt idx="9">
                  <c:v>1073.1440986333478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'avg stage lenght (2)'!$A$14</c:f>
              <c:strCache>
                <c:ptCount val="1"/>
                <c:pt idx="0">
                  <c:v>AirTran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(2)'!$G$14:$P$14</c:f>
              <c:numCache>
                <c:formatCode>_(* #,##0_);_(* \(#,##0\);_(* "-"??_);_(@_)</c:formatCode>
                <c:ptCount val="10"/>
                <c:pt idx="0">
                  <c:v>533.853200361934</c:v>
                </c:pt>
                <c:pt idx="1">
                  <c:v>539.11208696278163</c:v>
                </c:pt>
                <c:pt idx="2">
                  <c:v>556.5550208412277</c:v>
                </c:pt>
                <c:pt idx="3">
                  <c:v>596.60520358887118</c:v>
                </c:pt>
                <c:pt idx="4">
                  <c:v>627.19257723332123</c:v>
                </c:pt>
                <c:pt idx="5">
                  <c:v>654.52159306559986</c:v>
                </c:pt>
                <c:pt idx="6">
                  <c:v>652.29859055138036</c:v>
                </c:pt>
                <c:pt idx="7">
                  <c:v>694.51428123817857</c:v>
                </c:pt>
                <c:pt idx="8">
                  <c:v>728.17626056879328</c:v>
                </c:pt>
                <c:pt idx="9">
                  <c:v>737.79019401473477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'avg stage lenght (2)'!$A$15</c:f>
              <c:strCache>
                <c:ptCount val="1"/>
                <c:pt idx="0">
                  <c:v>Frontier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(2)'!$G$15:$P$15</c:f>
              <c:numCache>
                <c:formatCode>_(* #,##0_);_(* \(#,##0\);_(* "-"??_);_(@_)</c:formatCode>
                <c:ptCount val="10"/>
                <c:pt idx="0">
                  <c:v>835.49982200071202</c:v>
                </c:pt>
                <c:pt idx="1">
                  <c:v>863.10719128269602</c:v>
                </c:pt>
                <c:pt idx="2">
                  <c:v>849.38623347543387</c:v>
                </c:pt>
                <c:pt idx="3">
                  <c:v>862.75831799996627</c:v>
                </c:pt>
                <c:pt idx="4">
                  <c:v>953.48776150334663</c:v>
                </c:pt>
                <c:pt idx="5">
                  <c:v>939.35346394414569</c:v>
                </c:pt>
                <c:pt idx="6">
                  <c:v>904.01790721386692</c:v>
                </c:pt>
                <c:pt idx="7">
                  <c:v>925.74413581128022</c:v>
                </c:pt>
                <c:pt idx="8">
                  <c:v>910.88270407254151</c:v>
                </c:pt>
                <c:pt idx="9">
                  <c:v>884.05121071841893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'avg stage lenght (2)'!$A$16</c:f>
              <c:strCache>
                <c:ptCount val="1"/>
                <c:pt idx="0">
                  <c:v>Virgin America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(2)'!$G$16:$P$16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1457.6653731343283</c:v>
                </c:pt>
                <c:pt idx="8">
                  <c:v>1277.6004537535955</c:v>
                </c:pt>
                <c:pt idx="9">
                  <c:v>1391.8283525573809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'avg stage lenght (2)'!$A$17</c:f>
              <c:strCache>
                <c:ptCount val="1"/>
                <c:pt idx="0">
                  <c:v>Alaska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(2)'!$G$17:$P$17</c:f>
              <c:numCache>
                <c:formatCode>_(* #,##0_);_(* \(#,##0\);_(* "-"??_);_(@_)</c:formatCode>
                <c:ptCount val="10"/>
                <c:pt idx="0">
                  <c:v>789.08789013434136</c:v>
                </c:pt>
                <c:pt idx="1">
                  <c:v>797.43772570021758</c:v>
                </c:pt>
                <c:pt idx="2">
                  <c:v>828.90951465559772</c:v>
                </c:pt>
                <c:pt idx="3">
                  <c:v>865.95891351028274</c:v>
                </c:pt>
                <c:pt idx="4">
                  <c:v>886.14554247650335</c:v>
                </c:pt>
                <c:pt idx="5">
                  <c:v>898.01918585251917</c:v>
                </c:pt>
                <c:pt idx="6">
                  <c:v>919.06240555892566</c:v>
                </c:pt>
                <c:pt idx="7">
                  <c:v>926.15508115349985</c:v>
                </c:pt>
                <c:pt idx="8">
                  <c:v>979.47238229921629</c:v>
                </c:pt>
                <c:pt idx="9">
                  <c:v>1034.5811921686986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'avg stage lenght (2)'!$A$18</c:f>
              <c:strCache>
                <c:ptCount val="1"/>
                <c:pt idx="0">
                  <c:v>Hawaiian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(2)'!$G$18:$P$18</c:f>
              <c:numCache>
                <c:formatCode>_(* #,##0_);_(* \(#,##0\);_(* "-"??_);_(@_)</c:formatCode>
                <c:ptCount val="10"/>
                <c:pt idx="0">
                  <c:v>443.81150712367429</c:v>
                </c:pt>
                <c:pt idx="1">
                  <c:v>510.18389969107761</c:v>
                </c:pt>
                <c:pt idx="2">
                  <c:v>497.64407690241376</c:v>
                </c:pt>
                <c:pt idx="3">
                  <c:v>600.53748809901617</c:v>
                </c:pt>
                <c:pt idx="4">
                  <c:v>619.39680542306837</c:v>
                </c:pt>
                <c:pt idx="5">
                  <c:v>657.312693310692</c:v>
                </c:pt>
                <c:pt idx="6">
                  <c:v>638.68164363964911</c:v>
                </c:pt>
                <c:pt idx="7">
                  <c:v>675.05749342681861</c:v>
                </c:pt>
                <c:pt idx="8">
                  <c:v>613.88258676043415</c:v>
                </c:pt>
                <c:pt idx="9">
                  <c:v>561.91060509941019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'avg stage lenght (2)'!$A$19</c:f>
              <c:strCache>
                <c:ptCount val="1"/>
                <c:pt idx="0">
                  <c:v>Allegiant</c:v>
                </c:pt>
              </c:strCache>
            </c:strRef>
          </c:tx>
          <c:marker>
            <c:symbol val="none"/>
          </c:marker>
          <c:cat>
            <c:numRef>
              <c:f>'avg stage lenght (2)'!$G$4:$P$4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stage lenght (2)'!$G$19:$P$19</c:f>
              <c:numCache>
                <c:formatCode>_(* #,##0_);_(* \(#,##0\);_(* "-"??_);_(@_)</c:formatCode>
                <c:ptCount val="10"/>
                <c:pt idx="0">
                  <c:v>256.04170638703528</c:v>
                </c:pt>
                <c:pt idx="1">
                  <c:v>270.97517962116262</c:v>
                </c:pt>
                <c:pt idx="2">
                  <c:v>587.32511120097047</c:v>
                </c:pt>
                <c:pt idx="3">
                  <c:v>878.64301357862462</c:v>
                </c:pt>
                <c:pt idx="4">
                  <c:v>1004.2618857901726</c:v>
                </c:pt>
                <c:pt idx="5">
                  <c:v>1055.2048145611116</c:v>
                </c:pt>
                <c:pt idx="6">
                  <c:v>1005.0575617117603</c:v>
                </c:pt>
                <c:pt idx="7">
                  <c:v>941.74728067880233</c:v>
                </c:pt>
                <c:pt idx="8">
                  <c:v>881.04428213434392</c:v>
                </c:pt>
                <c:pt idx="9">
                  <c:v>874.8403751233958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06496"/>
        <c:axId val="130108416"/>
      </c:lineChart>
      <c:catAx>
        <c:axId val="1301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108416"/>
        <c:crosses val="autoZero"/>
        <c:auto val="1"/>
        <c:lblAlgn val="ctr"/>
        <c:lblOffset val="100"/>
        <c:noMultiLvlLbl val="0"/>
      </c:catAx>
      <c:valAx>
        <c:axId val="1301084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30106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'avg seat capacity'!$A$6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strRef>
              <c:f>'avg seat capacity'!$B$4:$P$5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'avg seat capacity'!$B$6:$P$6</c:f>
              <c:numCache>
                <c:formatCode>_(* #,##0_);_(* \(#,##0\);_(* "-"??_);_(@_)</c:formatCode>
                <c:ptCount val="15"/>
                <c:pt idx="0">
                  <c:v>168.54083377044671</c:v>
                </c:pt>
                <c:pt idx="1">
                  <c:v>166.78590709554356</c:v>
                </c:pt>
                <c:pt idx="2">
                  <c:v>165.03293831342515</c:v>
                </c:pt>
                <c:pt idx="3">
                  <c:v>164.29284244721322</c:v>
                </c:pt>
                <c:pt idx="4">
                  <c:v>163.50973760956904</c:v>
                </c:pt>
                <c:pt idx="5">
                  <c:v>159.29600938828671</c:v>
                </c:pt>
                <c:pt idx="6">
                  <c:v>155.61295049080607</c:v>
                </c:pt>
                <c:pt idx="7">
                  <c:v>154.99065680013015</c:v>
                </c:pt>
                <c:pt idx="8">
                  <c:v>158.82752261359815</c:v>
                </c:pt>
                <c:pt idx="9">
                  <c:v>165.94554771933272</c:v>
                </c:pt>
                <c:pt idx="10">
                  <c:v>171.81801507527271</c:v>
                </c:pt>
                <c:pt idx="11">
                  <c:v>174.65069731018235</c:v>
                </c:pt>
                <c:pt idx="12">
                  <c:v>176.71454280431163</c:v>
                </c:pt>
                <c:pt idx="13">
                  <c:v>177.27319147005915</c:v>
                </c:pt>
                <c:pt idx="14">
                  <c:v>175.98709907993668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'avg seat capacity'!$A$7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strRef>
              <c:f>'avg seat capacity'!$B$4:$P$5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'avg seat capacity'!$B$7:$P$7</c:f>
              <c:numCache>
                <c:formatCode>_(* #,##0_);_(* \(#,##0\);_(* "-"??_);_(@_)</c:formatCode>
                <c:ptCount val="15"/>
                <c:pt idx="0">
                  <c:v>144.19809416797025</c:v>
                </c:pt>
                <c:pt idx="1">
                  <c:v>139.98206926586931</c:v>
                </c:pt>
                <c:pt idx="2">
                  <c:v>143.94748523297855</c:v>
                </c:pt>
                <c:pt idx="3">
                  <c:v>148.46182591416439</c:v>
                </c:pt>
                <c:pt idx="4">
                  <c:v>154.76279415067438</c:v>
                </c:pt>
                <c:pt idx="5">
                  <c:v>157.21594672545072</c:v>
                </c:pt>
                <c:pt idx="6">
                  <c:v>156.61642665811542</c:v>
                </c:pt>
                <c:pt idx="7">
                  <c:v>159.38460247503858</c:v>
                </c:pt>
                <c:pt idx="8">
                  <c:v>161.9226491309725</c:v>
                </c:pt>
                <c:pt idx="9">
                  <c:v>165.62958501435344</c:v>
                </c:pt>
                <c:pt idx="10">
                  <c:v>166.05527923071952</c:v>
                </c:pt>
                <c:pt idx="11">
                  <c:v>166.92870464474964</c:v>
                </c:pt>
                <c:pt idx="12">
                  <c:v>167.2406581014809</c:v>
                </c:pt>
                <c:pt idx="13">
                  <c:v>171.05831199493244</c:v>
                </c:pt>
                <c:pt idx="14">
                  <c:v>176.36086810110595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'avg seat capacity'!$A$8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strRef>
              <c:f>'avg seat capacity'!$B$4:$P$5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'avg seat capacity'!$B$8:$P$8</c:f>
              <c:numCache>
                <c:formatCode>_(* #,##0_);_(* \(#,##0\);_(* "-"??_);_(@_)</c:formatCode>
                <c:ptCount val="15"/>
                <c:pt idx="0">
                  <c:v>180.07649238565898</c:v>
                </c:pt>
                <c:pt idx="1">
                  <c:v>180.83059850864504</c:v>
                </c:pt>
                <c:pt idx="2">
                  <c:v>180.10990469671066</c:v>
                </c:pt>
                <c:pt idx="3">
                  <c:v>179.14717162689644</c:v>
                </c:pt>
                <c:pt idx="4">
                  <c:v>178.01861589547977</c:v>
                </c:pt>
                <c:pt idx="5">
                  <c:v>177.9489978414031</c:v>
                </c:pt>
                <c:pt idx="6">
                  <c:v>176.07254240779849</c:v>
                </c:pt>
                <c:pt idx="7">
                  <c:v>178.47917495528051</c:v>
                </c:pt>
                <c:pt idx="8">
                  <c:v>180.36704287289899</c:v>
                </c:pt>
                <c:pt idx="9">
                  <c:v>180.02677902087794</c:v>
                </c:pt>
                <c:pt idx="10">
                  <c:v>183.12858349555674</c:v>
                </c:pt>
                <c:pt idx="11">
                  <c:v>187.00577502465069</c:v>
                </c:pt>
                <c:pt idx="12">
                  <c:v>186.8520301605225</c:v>
                </c:pt>
                <c:pt idx="13">
                  <c:v>189.52729623619294</c:v>
                </c:pt>
                <c:pt idx="14">
                  <c:v>187.71046434105355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'avg seat capacity'!$A$9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strRef>
              <c:f>'avg seat capacity'!$B$4:$P$5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'avg seat capacity'!$B$9:$P$9</c:f>
              <c:numCache>
                <c:formatCode>_(* #,##0_);_(* \(#,##0\);_(* "-"??_);_(@_)</c:formatCode>
                <c:ptCount val="15"/>
                <c:pt idx="0">
                  <c:v>182.88153186426672</c:v>
                </c:pt>
                <c:pt idx="1">
                  <c:v>186.03558463129102</c:v>
                </c:pt>
                <c:pt idx="2">
                  <c:v>188.19261187704899</c:v>
                </c:pt>
                <c:pt idx="3">
                  <c:v>188.4494165805171</c:v>
                </c:pt>
                <c:pt idx="4">
                  <c:v>188.25848275047093</c:v>
                </c:pt>
                <c:pt idx="5">
                  <c:v>188.99135780678003</c:v>
                </c:pt>
                <c:pt idx="6">
                  <c:v>183.67473409362788</c:v>
                </c:pt>
                <c:pt idx="7">
                  <c:v>179.47453701992777</c:v>
                </c:pt>
                <c:pt idx="8">
                  <c:v>175.96735344203472</c:v>
                </c:pt>
                <c:pt idx="9">
                  <c:v>175.58042482372738</c:v>
                </c:pt>
                <c:pt idx="10">
                  <c:v>177.97597506907076</c:v>
                </c:pt>
                <c:pt idx="11">
                  <c:v>178.98928785597477</c:v>
                </c:pt>
                <c:pt idx="12">
                  <c:v>183.71793420517608</c:v>
                </c:pt>
                <c:pt idx="13">
                  <c:v>190.52873792185659</c:v>
                </c:pt>
                <c:pt idx="14">
                  <c:v>192.12386313739896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'avg seat capacity'!$A$10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strRef>
              <c:f>'avg seat capacity'!$B$4:$P$5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'avg seat capacity'!$B$10:$P$10</c:f>
              <c:numCache>
                <c:formatCode>_(* #,##0_);_(* \(#,##0\);_(* "-"??_);_(@_)</c:formatCode>
                <c:ptCount val="15"/>
                <c:pt idx="0">
                  <c:v>194.17270409828433</c:v>
                </c:pt>
                <c:pt idx="1">
                  <c:v>194.01838780307151</c:v>
                </c:pt>
                <c:pt idx="2">
                  <c:v>194.71413576702582</c:v>
                </c:pt>
                <c:pt idx="3">
                  <c:v>194.51787061978143</c:v>
                </c:pt>
                <c:pt idx="4">
                  <c:v>192.20165526823158</c:v>
                </c:pt>
                <c:pt idx="5">
                  <c:v>189.66492988699613</c:v>
                </c:pt>
                <c:pt idx="6">
                  <c:v>187.7728652055269</c:v>
                </c:pt>
                <c:pt idx="7">
                  <c:v>186.92465430583263</c:v>
                </c:pt>
                <c:pt idx="8">
                  <c:v>180.93342968923596</c:v>
                </c:pt>
                <c:pt idx="9">
                  <c:v>182.82228197337702</c:v>
                </c:pt>
                <c:pt idx="10">
                  <c:v>186.32521062019745</c:v>
                </c:pt>
                <c:pt idx="11">
                  <c:v>186.05314133359016</c:v>
                </c:pt>
                <c:pt idx="12">
                  <c:v>187.89747627866805</c:v>
                </c:pt>
                <c:pt idx="13">
                  <c:v>189.93354901838691</c:v>
                </c:pt>
                <c:pt idx="14">
                  <c:v>195.03236412922399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'avg seat capacity'!$A$11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strRef>
              <c:f>'avg seat capacity'!$B$4:$P$5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'avg seat capacity'!$B$11:$P$11</c:f>
              <c:numCache>
                <c:formatCode>_(* #,##0_);_(* \(#,##0\);_(* "-"??_);_(@_)</c:formatCode>
                <c:ptCount val="15"/>
                <c:pt idx="0">
                  <c:v>130.55497828854942</c:v>
                </c:pt>
                <c:pt idx="1">
                  <c:v>133.38523399021653</c:v>
                </c:pt>
                <c:pt idx="2">
                  <c:v>134.08036717448456</c:v>
                </c:pt>
                <c:pt idx="3">
                  <c:v>134.41126246866642</c:v>
                </c:pt>
                <c:pt idx="4">
                  <c:v>135.34452471147841</c:v>
                </c:pt>
                <c:pt idx="5">
                  <c:v>138.13802694548812</c:v>
                </c:pt>
                <c:pt idx="6">
                  <c:v>144.46100632567459</c:v>
                </c:pt>
                <c:pt idx="7">
                  <c:v>152.91731683882051</c:v>
                </c:pt>
                <c:pt idx="8">
                  <c:v>154.31566501840933</c:v>
                </c:pt>
                <c:pt idx="9">
                  <c:v>152.58343538263975</c:v>
                </c:pt>
                <c:pt idx="10">
                  <c:v>149.95949331399783</c:v>
                </c:pt>
                <c:pt idx="11">
                  <c:v>152.75260254385074</c:v>
                </c:pt>
                <c:pt idx="12">
                  <c:v>156.31060569660499</c:v>
                </c:pt>
                <c:pt idx="13">
                  <c:v>156.53901001391088</c:v>
                </c:pt>
                <c:pt idx="14">
                  <c:v>157.87118065926106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'avg seat capacity'!$A$12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strRef>
              <c:f>'avg seat capacity'!$B$4:$P$5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'avg seat capacity'!$B$12:$P$12</c:f>
              <c:numCache>
                <c:formatCode>_(* #,##0_);_(* \(#,##0\);_(* "-"??_);_(@_)</c:formatCode>
                <c:ptCount val="15"/>
                <c:pt idx="0">
                  <c:v>144.44224781040575</c:v>
                </c:pt>
                <c:pt idx="1">
                  <c:v>142.17883742932793</c:v>
                </c:pt>
                <c:pt idx="2">
                  <c:v>142.36973514541913</c:v>
                </c:pt>
                <c:pt idx="3">
                  <c:v>143.7152946595358</c:v>
                </c:pt>
                <c:pt idx="4">
                  <c:v>143.07348058155088</c:v>
                </c:pt>
                <c:pt idx="5">
                  <c:v>143.36042467975614</c:v>
                </c:pt>
                <c:pt idx="6">
                  <c:v>141.26331244912049</c:v>
                </c:pt>
                <c:pt idx="7">
                  <c:v>140.94703722791294</c:v>
                </c:pt>
                <c:pt idx="8">
                  <c:v>140.3530067947124</c:v>
                </c:pt>
                <c:pt idx="9">
                  <c:v>141.26578122597016</c:v>
                </c:pt>
                <c:pt idx="10">
                  <c:v>142.62883641643157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5792"/>
        <c:axId val="47427584"/>
      </c:lineChart>
      <c:catAx>
        <c:axId val="4742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7427584"/>
        <c:crosses val="autoZero"/>
        <c:auto val="1"/>
        <c:lblAlgn val="ctr"/>
        <c:lblOffset val="100"/>
        <c:noMultiLvlLbl val="0"/>
      </c:catAx>
      <c:valAx>
        <c:axId val="474275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7425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Airborne Hours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'avg airborne hrs'!$A$5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'avg airborne hrs'!$G$4:$P$4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airborne hrs'!$G$5:$P$5</c:f>
              <c:numCache>
                <c:formatCode>_(* #,##0.00_);_(* \(#,##0.00\);_(* "-"??_);_(@_)</c:formatCode>
                <c:ptCount val="10"/>
                <c:pt idx="0">
                  <c:v>8.5267854730446935</c:v>
                </c:pt>
                <c:pt idx="1">
                  <c:v>8.2456927107412543</c:v>
                </c:pt>
                <c:pt idx="2">
                  <c:v>8.1387315361643431</c:v>
                </c:pt>
                <c:pt idx="3">
                  <c:v>8.2235491411728834</c:v>
                </c:pt>
                <c:pt idx="4">
                  <c:v>8.8478766541979699</c:v>
                </c:pt>
                <c:pt idx="5">
                  <c:v>8.6286477281523339</c:v>
                </c:pt>
                <c:pt idx="6">
                  <c:v>8.6598422486964104</c:v>
                </c:pt>
                <c:pt idx="7">
                  <c:v>8.67672949181833</c:v>
                </c:pt>
                <c:pt idx="8">
                  <c:v>8.4878938976785889</c:v>
                </c:pt>
                <c:pt idx="9">
                  <c:v>8.8955074153404006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'avg airborne hrs'!$A$6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'avg airborne hrs'!$G$4:$P$4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airborne hrs'!$G$6:$P$6</c:f>
              <c:numCache>
                <c:formatCode>_(* #,##0.00_);_(* \(#,##0.00\);_(* "-"??_);_(@_)</c:formatCode>
                <c:ptCount val="10"/>
                <c:pt idx="0">
                  <c:v>8.8846703238257323</c:v>
                </c:pt>
                <c:pt idx="1">
                  <c:v>8.7371109080156995</c:v>
                </c:pt>
                <c:pt idx="2">
                  <c:v>8.0990590979782269</c:v>
                </c:pt>
                <c:pt idx="3">
                  <c:v>8.0435440661092805</c:v>
                </c:pt>
                <c:pt idx="4">
                  <c:v>8.4523763970599965</c:v>
                </c:pt>
                <c:pt idx="5">
                  <c:v>9.0561931563277458</c:v>
                </c:pt>
                <c:pt idx="6">
                  <c:v>9.5068204267862466</c:v>
                </c:pt>
                <c:pt idx="7">
                  <c:v>9.9601485513145551</c:v>
                </c:pt>
                <c:pt idx="8">
                  <c:v>9.6205948780767923</c:v>
                </c:pt>
                <c:pt idx="9">
                  <c:v>9.3218503857002339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'avg airborne hrs'!$A$7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'avg airborne hrs'!$G$4:$P$4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airborne hrs'!$G$7:$P$7</c:f>
              <c:numCache>
                <c:formatCode>_(* #,##0.00_);_(* \(#,##0.00\);_(* "-"??_);_(@_)</c:formatCode>
                <c:ptCount val="10"/>
                <c:pt idx="0">
                  <c:v>8.4918262026117883</c:v>
                </c:pt>
                <c:pt idx="1">
                  <c:v>7.9232714047848578</c:v>
                </c:pt>
                <c:pt idx="2">
                  <c:v>7.5925560431086714</c:v>
                </c:pt>
                <c:pt idx="3">
                  <c:v>7.6231430041152262</c:v>
                </c:pt>
                <c:pt idx="4">
                  <c:v>10.390596041939371</c:v>
                </c:pt>
                <c:pt idx="5">
                  <c:v>10.412824133504493</c:v>
                </c:pt>
                <c:pt idx="6">
                  <c:v>10.817456921987491</c:v>
                </c:pt>
                <c:pt idx="7">
                  <c:v>9.3492816643487782</c:v>
                </c:pt>
                <c:pt idx="8">
                  <c:v>9.4225833502744454</c:v>
                </c:pt>
                <c:pt idx="9">
                  <c:v>8.7682705359522508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'avg airborne hrs'!$A$8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'avg airborne hrs'!$G$4:$P$4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airborne hrs'!$G$8:$P$8</c:f>
              <c:numCache>
                <c:formatCode>_(* #,##0.00_);_(* \(#,##0.00\);_(* "-"??_);_(@_)</c:formatCode>
                <c:ptCount val="10"/>
                <c:pt idx="0">
                  <c:v>8.0141367112313375</c:v>
                </c:pt>
                <c:pt idx="1">
                  <c:v>7.6002923368678372</c:v>
                </c:pt>
                <c:pt idx="2">
                  <c:v>7.258284191566533</c:v>
                </c:pt>
                <c:pt idx="3">
                  <c:v>7.2987471359003333</c:v>
                </c:pt>
                <c:pt idx="4">
                  <c:v>7.4070513830008373</c:v>
                </c:pt>
                <c:pt idx="5">
                  <c:v>7.5585168773621803</c:v>
                </c:pt>
                <c:pt idx="6">
                  <c:v>7.864811308291868</c:v>
                </c:pt>
                <c:pt idx="7">
                  <c:v>7.7859880150921068</c:v>
                </c:pt>
                <c:pt idx="8">
                  <c:v>7.9697075406644231</c:v>
                </c:pt>
                <c:pt idx="9">
                  <c:v>7.6321121312897624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'avg airborne hrs'!$A$9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'avg airborne hrs'!$G$4:$P$4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airborne hrs'!$G$9:$P$9</c:f>
              <c:numCache>
                <c:formatCode>_(* #,##0.00_);_(* \(#,##0.00\);_(* "-"??_);_(@_)</c:formatCode>
                <c:ptCount val="10"/>
                <c:pt idx="0">
                  <c:v>9.0391817409361259</c:v>
                </c:pt>
                <c:pt idx="1">
                  <c:v>8.6230920627055898</c:v>
                </c:pt>
                <c:pt idx="2">
                  <c:v>8.3264345402528086</c:v>
                </c:pt>
                <c:pt idx="3">
                  <c:v>8.2504823662801101</c:v>
                </c:pt>
                <c:pt idx="4">
                  <c:v>8.7044089443402388</c:v>
                </c:pt>
                <c:pt idx="5">
                  <c:v>9.4306550316645055</c:v>
                </c:pt>
                <c:pt idx="6">
                  <c:v>10.864569808578814</c:v>
                </c:pt>
                <c:pt idx="7">
                  <c:v>11.20162748097141</c:v>
                </c:pt>
                <c:pt idx="8">
                  <c:v>10.736097434887499</c:v>
                </c:pt>
                <c:pt idx="9">
                  <c:v>10.828470424575316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'avg airborne hrs'!$A$10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'avg airborne hrs'!$G$4:$P$4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airborne hrs'!$G$10:$P$10</c:f>
              <c:numCache>
                <c:formatCode>_(* #,##0.00_);_(* \(#,##0.00\);_(* "-"??_);_(@_)</c:formatCode>
                <c:ptCount val="10"/>
                <c:pt idx="0">
                  <c:v>8.1770765904113922</c:v>
                </c:pt>
                <c:pt idx="1">
                  <c:v>10.012069564907339</c:v>
                </c:pt>
                <c:pt idx="2">
                  <c:v>7.8961091378753636</c:v>
                </c:pt>
                <c:pt idx="3">
                  <c:v>9.0501279482652581</c:v>
                </c:pt>
                <c:pt idx="4">
                  <c:v>9.4534086821529311</c:v>
                </c:pt>
                <c:pt idx="5">
                  <c:v>9.6864289332581457</c:v>
                </c:pt>
                <c:pt idx="6">
                  <c:v>10.012004152471743</c:v>
                </c:pt>
                <c:pt idx="7">
                  <c:v>10.183405296712547</c:v>
                </c:pt>
                <c:pt idx="8">
                  <c:v>9.5389904231370899</c:v>
                </c:pt>
                <c:pt idx="9">
                  <c:v>7.9948086517282446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'avg airborne hrs'!$A$11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'avg airborne hrs'!$G$4:$P$4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'avg airborne hrs'!$G$11:$L$11</c:f>
              <c:numCache>
                <c:formatCode>_(* #,##0.00_);_(* \(#,##0.00\);_(* "-"??_);_(@_)</c:formatCode>
                <c:ptCount val="6"/>
                <c:pt idx="0">
                  <c:v>9.2751567981290517</c:v>
                </c:pt>
                <c:pt idx="1">
                  <c:v>8.2462905171258463</c:v>
                </c:pt>
                <c:pt idx="2">
                  <c:v>11.012821822639967</c:v>
                </c:pt>
                <c:pt idx="3">
                  <c:v>8.6687563273888326</c:v>
                </c:pt>
                <c:pt idx="4">
                  <c:v>10.964356708457164</c:v>
                </c:pt>
                <c:pt idx="5">
                  <c:v>11.00912672101096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79904"/>
        <c:axId val="47581440"/>
      </c:lineChart>
      <c:catAx>
        <c:axId val="4757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581440"/>
        <c:crosses val="autoZero"/>
        <c:auto val="1"/>
        <c:lblAlgn val="ctr"/>
        <c:lblOffset val="100"/>
        <c:noMultiLvlLbl val="0"/>
      </c:catAx>
      <c:valAx>
        <c:axId val="47581440"/>
        <c:scaling>
          <c:orientation val="minMax"/>
          <c:min val="6.25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47579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Departures per Day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'departures per day'!$A$4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'departures per day'!$G$3:$P$3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'departures per day'!$G$4:$P$4</c:f>
              <c:numCache>
                <c:formatCode>0.00</c:formatCode>
                <c:ptCount val="10"/>
                <c:pt idx="0">
                  <c:v>3.3509226986571559</c:v>
                </c:pt>
                <c:pt idx="1">
                  <c:v>3.2187201417783942</c:v>
                </c:pt>
                <c:pt idx="2">
                  <c:v>3.3300121864663264</c:v>
                </c:pt>
                <c:pt idx="3">
                  <c:v>3.2201080249154241</c:v>
                </c:pt>
                <c:pt idx="4">
                  <c:v>3.2925808631691447</c:v>
                </c:pt>
                <c:pt idx="5">
                  <c:v>3.1776569393915937</c:v>
                </c:pt>
                <c:pt idx="6">
                  <c:v>3.1587957756906122</c:v>
                </c:pt>
                <c:pt idx="7">
                  <c:v>3.1936806510441547</c:v>
                </c:pt>
                <c:pt idx="8">
                  <c:v>3.1118582708468141</c:v>
                </c:pt>
                <c:pt idx="9">
                  <c:v>3.085007546385417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'departures per day'!$A$5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'departures per day'!$G$3:$P$3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'departures per day'!$G$5:$P$5</c:f>
              <c:numCache>
                <c:formatCode>0.00</c:formatCode>
                <c:ptCount val="10"/>
                <c:pt idx="0">
                  <c:v>3.5090036014405763</c:v>
                </c:pt>
                <c:pt idx="1">
                  <c:v>3.3805786171250394</c:v>
                </c:pt>
                <c:pt idx="2">
                  <c:v>3.0974494556765162</c:v>
                </c:pt>
                <c:pt idx="3">
                  <c:v>3.0031727274934643</c:v>
                </c:pt>
                <c:pt idx="4">
                  <c:v>2.9711420417404057</c:v>
                </c:pt>
                <c:pt idx="5">
                  <c:v>3.0470573840694972</c:v>
                </c:pt>
                <c:pt idx="6">
                  <c:v>3.0885401150849026</c:v>
                </c:pt>
                <c:pt idx="7">
                  <c:v>3.1858364539963868</c:v>
                </c:pt>
                <c:pt idx="8">
                  <c:v>2.9750258392987021</c:v>
                </c:pt>
                <c:pt idx="9">
                  <c:v>2.810409435633987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'departures per day'!$A$6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'departures per day'!$G$3:$P$3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'departures per day'!$G$6:$P$6</c:f>
              <c:numCache>
                <c:formatCode>0.00</c:formatCode>
                <c:ptCount val="10"/>
                <c:pt idx="0">
                  <c:v>4.3264235252319594</c:v>
                </c:pt>
                <c:pt idx="1">
                  <c:v>3.9780825519235825</c:v>
                </c:pt>
                <c:pt idx="2">
                  <c:v>3.7925349294067967</c:v>
                </c:pt>
                <c:pt idx="3">
                  <c:v>3.6252983539094652</c:v>
                </c:pt>
                <c:pt idx="4">
                  <c:v>4.7499967599372726</c:v>
                </c:pt>
                <c:pt idx="5">
                  <c:v>4.5154428754813862</c:v>
                </c:pt>
                <c:pt idx="6">
                  <c:v>4.2279962823085091</c:v>
                </c:pt>
                <c:pt idx="7">
                  <c:v>3.4779527905908414</c:v>
                </c:pt>
                <c:pt idx="8">
                  <c:v>3.3727701260418783</c:v>
                </c:pt>
                <c:pt idx="9">
                  <c:v>3.1358258077712144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'departures per day'!$A$7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'departures per day'!$G$3:$P$3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'departures per day'!$G$7:$P$7</c:f>
              <c:numCache>
                <c:formatCode>0.00</c:formatCode>
                <c:ptCount val="10"/>
                <c:pt idx="0">
                  <c:v>3.8960164906622277</c:v>
                </c:pt>
                <c:pt idx="1">
                  <c:v>3.643947555773968</c:v>
                </c:pt>
                <c:pt idx="2">
                  <c:v>3.4921537664388462</c:v>
                </c:pt>
                <c:pt idx="3">
                  <c:v>3.5310280123307867</c:v>
                </c:pt>
                <c:pt idx="4">
                  <c:v>3.5510081953272148</c:v>
                </c:pt>
                <c:pt idx="5">
                  <c:v>3.5033689560797603</c:v>
                </c:pt>
                <c:pt idx="6">
                  <c:v>3.5938614646175524</c:v>
                </c:pt>
                <c:pt idx="7">
                  <c:v>3.4650662129170673</c:v>
                </c:pt>
                <c:pt idx="8">
                  <c:v>3.3127165050906582</c:v>
                </c:pt>
                <c:pt idx="9">
                  <c:v>3.0982504337767494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'departures per day'!$A$8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'departures per day'!$G$3:$P$3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'departures per day'!$G$8:$P$8</c:f>
              <c:numCache>
                <c:formatCode>0.00</c:formatCode>
                <c:ptCount val="10"/>
                <c:pt idx="0">
                  <c:v>3.671115109711601</c:v>
                </c:pt>
                <c:pt idx="1">
                  <c:v>3.4093572080689634</c:v>
                </c:pt>
                <c:pt idx="2">
                  <c:v>3.2025467921350805</c:v>
                </c:pt>
                <c:pt idx="3">
                  <c:v>2.990476995604002</c:v>
                </c:pt>
                <c:pt idx="4">
                  <c:v>3.240379143922949</c:v>
                </c:pt>
                <c:pt idx="5">
                  <c:v>3.2614498729272929</c:v>
                </c:pt>
                <c:pt idx="6">
                  <c:v>3.3590665983728605</c:v>
                </c:pt>
                <c:pt idx="7">
                  <c:v>3.3301996868368708</c:v>
                </c:pt>
                <c:pt idx="8">
                  <c:v>3.1406073063857023</c:v>
                </c:pt>
                <c:pt idx="9">
                  <c:v>3.1198290512487721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'departures per day'!$A$9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'departures per day'!$G$3:$P$3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'departures per day'!$G$9:$P$9</c:f>
              <c:numCache>
                <c:formatCode>0.00</c:formatCode>
                <c:ptCount val="10"/>
                <c:pt idx="0">
                  <c:v>5.1959246353657358</c:v>
                </c:pt>
                <c:pt idx="1">
                  <c:v>6.1773352468734126</c:v>
                </c:pt>
                <c:pt idx="2">
                  <c:v>4.829835324507588</c:v>
                </c:pt>
                <c:pt idx="3">
                  <c:v>4.3504889805796356</c:v>
                </c:pt>
                <c:pt idx="4">
                  <c:v>4.2835235985687508</c:v>
                </c:pt>
                <c:pt idx="5">
                  <c:v>4.3818230475880986</c:v>
                </c:pt>
                <c:pt idx="6">
                  <c:v>4.0210840290673024</c:v>
                </c:pt>
                <c:pt idx="7">
                  <c:v>4.0899879974436111</c:v>
                </c:pt>
                <c:pt idx="8">
                  <c:v>3.7859666526765614</c:v>
                </c:pt>
                <c:pt idx="9">
                  <c:v>3.5868169329794601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'departures per day'!$A$10</c:f>
              <c:strCache>
                <c:ptCount val="1"/>
                <c:pt idx="0">
                  <c:v>American West</c:v>
                </c:pt>
              </c:strCache>
            </c:strRef>
          </c:tx>
          <c:marker>
            <c:symbol val="none"/>
          </c:marker>
          <c:cat>
            <c:numRef>
              <c:f>'departures per day'!$G$3:$P$3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'departures per day'!$G$10:$L$10</c:f>
              <c:numCache>
                <c:formatCode>0.00</c:formatCode>
                <c:ptCount val="6"/>
                <c:pt idx="0">
                  <c:v>4.5820984373339</c:v>
                </c:pt>
                <c:pt idx="1">
                  <c:v>4.025961593689571</c:v>
                </c:pt>
                <c:pt idx="2">
                  <c:v>5.1532744176542709</c:v>
                </c:pt>
                <c:pt idx="3">
                  <c:v>3.8447940191573866</c:v>
                </c:pt>
                <c:pt idx="4">
                  <c:v>3.9922061052175795</c:v>
                </c:pt>
                <c:pt idx="5">
                  <c:v>4.0576660556183937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5952"/>
        <c:axId val="47727744"/>
      </c:lineChart>
      <c:catAx>
        <c:axId val="4772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727744"/>
        <c:crosses val="autoZero"/>
        <c:auto val="1"/>
        <c:lblAlgn val="ctr"/>
        <c:lblOffset val="100"/>
        <c:noMultiLvlLbl val="0"/>
      </c:catAx>
      <c:valAx>
        <c:axId val="477277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7725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'large narrowbody'!$A$5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'large narrowbody'!$B$4:$P$4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'large narrowbody'!$B$5:$P$5</c:f>
              <c:numCache>
                <c:formatCode>_(* #,##0_);_(* \(#,##0\);_(* "-"??_);_(@_)</c:formatCode>
                <c:ptCount val="15"/>
                <c:pt idx="0">
                  <c:v>85.342465753424662</c:v>
                </c:pt>
                <c:pt idx="1">
                  <c:v>88.240437158469945</c:v>
                </c:pt>
                <c:pt idx="2">
                  <c:v>90</c:v>
                </c:pt>
                <c:pt idx="3">
                  <c:v>91.567123287671237</c:v>
                </c:pt>
                <c:pt idx="4">
                  <c:v>112.48219178082192</c:v>
                </c:pt>
                <c:pt idx="5">
                  <c:v>138.73224043715848</c:v>
                </c:pt>
                <c:pt idx="6">
                  <c:v>171.29589041095889</c:v>
                </c:pt>
                <c:pt idx="7">
                  <c:v>225.29041095890412</c:v>
                </c:pt>
                <c:pt idx="8">
                  <c:v>218.96986301369864</c:v>
                </c:pt>
                <c:pt idx="9">
                  <c:v>201.03005464480876</c:v>
                </c:pt>
                <c:pt idx="10">
                  <c:v>219.69315068493151</c:v>
                </c:pt>
                <c:pt idx="11">
                  <c:v>219.2027397260274</c:v>
                </c:pt>
                <c:pt idx="12">
                  <c:v>206.21917808219177</c:v>
                </c:pt>
                <c:pt idx="13">
                  <c:v>201.55068493150685</c:v>
                </c:pt>
                <c:pt idx="14">
                  <c:v>210.55616438356165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'large narrowbody'!$A$6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'large narrowbody'!$B$4:$P$4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'large narrowbody'!$B$6:$P$6</c:f>
              <c:numCache>
                <c:formatCode>_(* #,##0_);_(* \(#,##0\);_(* "-"??_);_(@_)</c:formatCode>
                <c:ptCount val="15"/>
                <c:pt idx="0">
                  <c:v>13.545205479452054</c:v>
                </c:pt>
                <c:pt idx="1">
                  <c:v>16.44535519125683</c:v>
                </c:pt>
                <c:pt idx="2">
                  <c:v>19.597260273972601</c:v>
                </c:pt>
                <c:pt idx="3">
                  <c:v>27.460273972602739</c:v>
                </c:pt>
                <c:pt idx="4">
                  <c:v>33.613698630136987</c:v>
                </c:pt>
                <c:pt idx="5">
                  <c:v>71.822404371584696</c:v>
                </c:pt>
                <c:pt idx="6">
                  <c:v>96.808219178082197</c:v>
                </c:pt>
                <c:pt idx="7">
                  <c:v>119.61369863013698</c:v>
                </c:pt>
                <c:pt idx="8">
                  <c:v>118.52602739726028</c:v>
                </c:pt>
                <c:pt idx="9">
                  <c:v>138.23770491803279</c:v>
                </c:pt>
                <c:pt idx="10">
                  <c:v>146.51780821917808</c:v>
                </c:pt>
                <c:pt idx="11">
                  <c:v>160.68493150684932</c:v>
                </c:pt>
                <c:pt idx="12">
                  <c:v>164.82739726027398</c:v>
                </c:pt>
                <c:pt idx="13">
                  <c:v>183.61369863013698</c:v>
                </c:pt>
                <c:pt idx="14">
                  <c:v>202.15890410958903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'large narrowbody'!$A$7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'large narrowbody'!$B$4:$P$4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'large narrowbody'!$B$7:$P$7</c:f>
              <c:numCache>
                <c:formatCode>_(* #,##0_);_(* \(#,##0\);_(* "-"??_);_(@_)</c:formatCode>
                <c:ptCount val="15"/>
                <c:pt idx="0">
                  <c:v>84.671232876712324</c:v>
                </c:pt>
                <c:pt idx="1">
                  <c:v>86.169398907103826</c:v>
                </c:pt>
                <c:pt idx="2">
                  <c:v>90.945205479452056</c:v>
                </c:pt>
                <c:pt idx="3">
                  <c:v>93.084931506849315</c:v>
                </c:pt>
                <c:pt idx="4">
                  <c:v>109.61917808219178</c:v>
                </c:pt>
                <c:pt idx="5">
                  <c:v>137.26229508196721</c:v>
                </c:pt>
                <c:pt idx="6">
                  <c:v>173.34246575342465</c:v>
                </c:pt>
                <c:pt idx="7">
                  <c:v>189.61369863013698</c:v>
                </c:pt>
                <c:pt idx="8">
                  <c:v>175.97260273972603</c:v>
                </c:pt>
                <c:pt idx="9">
                  <c:v>102.8688524590164</c:v>
                </c:pt>
                <c:pt idx="10">
                  <c:v>118.79178082191781</c:v>
                </c:pt>
                <c:pt idx="11">
                  <c:v>155.0958904109589</c:v>
                </c:pt>
                <c:pt idx="12">
                  <c:v>192.08219178082192</c:v>
                </c:pt>
                <c:pt idx="13">
                  <c:v>191.83287671232875</c:v>
                </c:pt>
                <c:pt idx="14">
                  <c:v>194.79452054794521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'large narrowbody'!$A$8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'large narrowbody'!$B$4:$P$4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'large narrowbody'!$B$8:$P$8</c:f>
              <c:numCache>
                <c:formatCode>_(* #,##0_);_(* \(#,##0\);_(* "-"??_);_(@_)</c:formatCode>
                <c:ptCount val="15"/>
                <c:pt idx="0">
                  <c:v>33.167123287671231</c:v>
                </c:pt>
                <c:pt idx="1">
                  <c:v>42.456284153005463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49.871232876712327</c:v>
                </c:pt>
                <c:pt idx="7">
                  <c:v>56.30958904109589</c:v>
                </c:pt>
                <c:pt idx="8">
                  <c:v>65.446575342465749</c:v>
                </c:pt>
                <c:pt idx="9">
                  <c:v>67.071038251366119</c:v>
                </c:pt>
                <c:pt idx="10">
                  <c:v>65.890410958904113</c:v>
                </c:pt>
                <c:pt idx="11">
                  <c:v>61.712328767123289</c:v>
                </c:pt>
                <c:pt idx="12">
                  <c:v>72.358904109589048</c:v>
                </c:pt>
                <c:pt idx="13">
                  <c:v>68.501369863013693</c:v>
                </c:pt>
                <c:pt idx="14">
                  <c:v>58.994520547945207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'large narrowbody'!$A$9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'large narrowbody'!$B$4:$P$4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'large narrowbody'!$B$9:$P$9</c:f>
              <c:numCache>
                <c:formatCode>_(* #,##0_);_(* \(#,##0\);_(* "-"??_);_(@_)</c:formatCode>
                <c:ptCount val="15"/>
                <c:pt idx="0">
                  <c:v>88</c:v>
                </c:pt>
                <c:pt idx="1">
                  <c:v>89.60928961748634</c:v>
                </c:pt>
                <c:pt idx="2">
                  <c:v>92.139726027397259</c:v>
                </c:pt>
                <c:pt idx="3">
                  <c:v>95.649315068493152</c:v>
                </c:pt>
                <c:pt idx="4">
                  <c:v>97.876712328767127</c:v>
                </c:pt>
                <c:pt idx="5">
                  <c:v>98</c:v>
                </c:pt>
                <c:pt idx="6">
                  <c:v>97.832876712328769</c:v>
                </c:pt>
                <c:pt idx="7">
                  <c:v>97.0054794520548</c:v>
                </c:pt>
                <c:pt idx="8">
                  <c:v>96.416438356164377</c:v>
                </c:pt>
                <c:pt idx="9">
                  <c:v>96.945355191256837</c:v>
                </c:pt>
                <c:pt idx="10">
                  <c:v>96.882191780821913</c:v>
                </c:pt>
                <c:pt idx="11">
                  <c:v>97</c:v>
                </c:pt>
                <c:pt idx="12">
                  <c:v>97</c:v>
                </c:pt>
                <c:pt idx="13">
                  <c:v>96.972602739726028</c:v>
                </c:pt>
                <c:pt idx="14">
                  <c:v>96.668493150684938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'large narrowbody'!$A$10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'large narrowbody'!$B$4:$P$4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'large narrowbody'!$B$10:$P$10</c:f>
              <c:numCache>
                <c:formatCode>_(* #,##0_);_(* \(#,##0\);_(* "-"??_);_(@_)</c:formatCode>
                <c:ptCount val="15"/>
                <c:pt idx="0">
                  <c:v>29.169863013698631</c:v>
                </c:pt>
                <c:pt idx="1">
                  <c:v>33.918032786885249</c:v>
                </c:pt>
                <c:pt idx="2">
                  <c:v>34</c:v>
                </c:pt>
                <c:pt idx="3">
                  <c:v>33.865753424657534</c:v>
                </c:pt>
                <c:pt idx="4">
                  <c:v>33.917808219178085</c:v>
                </c:pt>
                <c:pt idx="5">
                  <c:v>33.915300546448087</c:v>
                </c:pt>
                <c:pt idx="6">
                  <c:v>39.704109589041096</c:v>
                </c:pt>
                <c:pt idx="7">
                  <c:v>59.909589041095892</c:v>
                </c:pt>
                <c:pt idx="8">
                  <c:v>58.216438356164382</c:v>
                </c:pt>
                <c:pt idx="9">
                  <c:v>58.590163934426229</c:v>
                </c:pt>
                <c:pt idx="10">
                  <c:v>59</c:v>
                </c:pt>
                <c:pt idx="11">
                  <c:v>72.610958904109594</c:v>
                </c:pt>
                <c:pt idx="12">
                  <c:v>71.898630136986299</c:v>
                </c:pt>
                <c:pt idx="13">
                  <c:v>71.328767123287676</c:v>
                </c:pt>
                <c:pt idx="14">
                  <c:v>76.0054794520548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'large narrowbody'!$A$11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'large narrowbody'!$B$4:$P$4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'large narrowbody'!$B$11:$P$11</c:f>
              <c:numCache>
                <c:formatCode>_(* #,##0_);_(* \(#,##0\);_(* "-"??_);_(@_)</c:formatCode>
                <c:ptCount val="15"/>
                <c:pt idx="0">
                  <c:v>13.698630136986301</c:v>
                </c:pt>
                <c:pt idx="1">
                  <c:v>14</c:v>
                </c:pt>
                <c:pt idx="2">
                  <c:v>14</c:v>
                </c:pt>
                <c:pt idx="3">
                  <c:v>13.284931506849315</c:v>
                </c:pt>
                <c:pt idx="4">
                  <c:v>12.43013698630137</c:v>
                </c:pt>
                <c:pt idx="5">
                  <c:v>13</c:v>
                </c:pt>
                <c:pt idx="6">
                  <c:v>13</c:v>
                </c:pt>
                <c:pt idx="7">
                  <c:v>9.7232876712328764</c:v>
                </c:pt>
                <c:pt idx="8">
                  <c:v>13.027397260273972</c:v>
                </c:pt>
                <c:pt idx="9">
                  <c:v>12.991803278688524</c:v>
                </c:pt>
                <c:pt idx="10">
                  <c:v>13.013698630136986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9376"/>
        <c:axId val="47751168"/>
      </c:lineChart>
      <c:catAx>
        <c:axId val="4774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751168"/>
        <c:crosses val="autoZero"/>
        <c:auto val="1"/>
        <c:lblAlgn val="ctr"/>
        <c:lblOffset val="100"/>
        <c:noMultiLvlLbl val="0"/>
      </c:catAx>
      <c:valAx>
        <c:axId val="477511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7749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widebody!$A$5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widebody!$B$4:$P$4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widebody!$B$5:$P$5</c:f>
              <c:numCache>
                <c:formatCode>_(* #,##0_);_(* \(#,##0\);_(* "-"??_);_(@_)</c:formatCode>
                <c:ptCount val="15"/>
                <c:pt idx="0">
                  <c:v>147.0054794520548</c:v>
                </c:pt>
                <c:pt idx="1">
                  <c:v>143.14480874316939</c:v>
                </c:pt>
                <c:pt idx="2">
                  <c:v>137.51780821917808</c:v>
                </c:pt>
                <c:pt idx="3">
                  <c:v>137.81095890410958</c:v>
                </c:pt>
                <c:pt idx="4">
                  <c:v>144.94246575342467</c:v>
                </c:pt>
                <c:pt idx="5">
                  <c:v>149.66120218579235</c:v>
                </c:pt>
                <c:pt idx="6">
                  <c:v>151.34520547945206</c:v>
                </c:pt>
                <c:pt idx="7">
                  <c:v>160.26575342465753</c:v>
                </c:pt>
                <c:pt idx="8">
                  <c:v>148.06575342465754</c:v>
                </c:pt>
                <c:pt idx="9">
                  <c:v>152.11475409836066</c:v>
                </c:pt>
                <c:pt idx="10">
                  <c:v>152.98630136986301</c:v>
                </c:pt>
                <c:pt idx="11">
                  <c:v>154.27945205479452</c:v>
                </c:pt>
                <c:pt idx="12">
                  <c:v>154.0054794520548</c:v>
                </c:pt>
                <c:pt idx="13">
                  <c:v>151.7178082191781</c:v>
                </c:pt>
                <c:pt idx="14">
                  <c:v>130.82739726027398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widebody!$A$6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widebody!$B$4:$P$4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widebody!$B$6:$P$6</c:f>
              <c:numCache>
                <c:formatCode>_(* #,##0_);_(* \(#,##0\);_(* "-"??_);_(@_)</c:formatCode>
                <c:ptCount val="15"/>
                <c:pt idx="0">
                  <c:v>19.210958904109589</c:v>
                </c:pt>
                <c:pt idx="1">
                  <c:v>16.10928961748634</c:v>
                </c:pt>
                <c:pt idx="2">
                  <c:v>28.410958904109588</c:v>
                </c:pt>
                <c:pt idx="3">
                  <c:v>36.435616438356163</c:v>
                </c:pt>
                <c:pt idx="4">
                  <c:v>41.939726027397263</c:v>
                </c:pt>
                <c:pt idx="5">
                  <c:v>39.311475409836063</c:v>
                </c:pt>
                <c:pt idx="6">
                  <c:v>37.536986301369865</c:v>
                </c:pt>
                <c:pt idx="7">
                  <c:v>39.416438356164385</c:v>
                </c:pt>
                <c:pt idx="8">
                  <c:v>40.010958904109586</c:v>
                </c:pt>
                <c:pt idx="9">
                  <c:v>41.860655737704917</c:v>
                </c:pt>
                <c:pt idx="10">
                  <c:v>40.747945205479454</c:v>
                </c:pt>
                <c:pt idx="11">
                  <c:v>41.909589041095892</c:v>
                </c:pt>
                <c:pt idx="12">
                  <c:v>41.986301369863014</c:v>
                </c:pt>
                <c:pt idx="13">
                  <c:v>45.172602739726024</c:v>
                </c:pt>
                <c:pt idx="14">
                  <c:v>44.167123287671231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widebody!$A$7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widebody!$B$4:$P$4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widebody!$B$7:$P$7</c:f>
              <c:numCache>
                <c:formatCode>_(* #,##0_);_(* \(#,##0\);_(* "-"??_);_(@_)</c:formatCode>
                <c:ptCount val="15"/>
                <c:pt idx="0">
                  <c:v>122.48219178082192</c:v>
                </c:pt>
                <c:pt idx="1">
                  <c:v>121.12841530054645</c:v>
                </c:pt>
                <c:pt idx="2">
                  <c:v>128.73424657534247</c:v>
                </c:pt>
                <c:pt idx="3">
                  <c:v>135.15616438356165</c:v>
                </c:pt>
                <c:pt idx="4">
                  <c:v>137.13150684931506</c:v>
                </c:pt>
                <c:pt idx="5">
                  <c:v>142.89071038251367</c:v>
                </c:pt>
                <c:pt idx="6">
                  <c:v>146.43835616438355</c:v>
                </c:pt>
                <c:pt idx="7">
                  <c:v>144.46301369863014</c:v>
                </c:pt>
                <c:pt idx="8">
                  <c:v>142.76712328767124</c:v>
                </c:pt>
                <c:pt idx="9">
                  <c:v>126.30601092896175</c:v>
                </c:pt>
                <c:pt idx="10">
                  <c:v>113.01643835616439</c:v>
                </c:pt>
                <c:pt idx="11">
                  <c:v>92.131506849315073</c:v>
                </c:pt>
                <c:pt idx="12">
                  <c:v>109.8054794520548</c:v>
                </c:pt>
                <c:pt idx="13">
                  <c:v>106.6</c:v>
                </c:pt>
                <c:pt idx="14">
                  <c:v>108.32602739726028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widebody!$A$8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widebody!$B$4:$P$4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widebody!$B$8:$P$8</c:f>
              <c:numCache>
                <c:formatCode>_(* #,##0_);_(* \(#,##0\);_(* "-"??_);_(@_)</c:formatCode>
                <c:ptCount val="15"/>
                <c:pt idx="0">
                  <c:v>69.991780821917814</c:v>
                </c:pt>
                <c:pt idx="1">
                  <c:v>72.095628415300553</c:v>
                </c:pt>
                <c:pt idx="2">
                  <c:v>76.273972602739732</c:v>
                </c:pt>
                <c:pt idx="3">
                  <c:v>79.742465753424653</c:v>
                </c:pt>
                <c:pt idx="4">
                  <c:v>83.802739726027397</c:v>
                </c:pt>
                <c:pt idx="5">
                  <c:v>87.030054644808743</c:v>
                </c:pt>
                <c:pt idx="6">
                  <c:v>89.564383561643837</c:v>
                </c:pt>
                <c:pt idx="7">
                  <c:v>81.147945205479445</c:v>
                </c:pt>
                <c:pt idx="8">
                  <c:v>66.235616438356161</c:v>
                </c:pt>
                <c:pt idx="9">
                  <c:v>64.920765027322403</c:v>
                </c:pt>
                <c:pt idx="10">
                  <c:v>67.317808219178076</c:v>
                </c:pt>
                <c:pt idx="11">
                  <c:v>64.164383561643831</c:v>
                </c:pt>
                <c:pt idx="12">
                  <c:v>58.975342465753428</c:v>
                </c:pt>
                <c:pt idx="13">
                  <c:v>61.61643835616438</c:v>
                </c:pt>
                <c:pt idx="14">
                  <c:v>47.487671232876714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widebody!$A$9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widebody!$B$4:$P$4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widebody!$B$9:$P$9</c:f>
              <c:numCache>
                <c:formatCode>_(* #,##0_);_(* \(#,##0\);_(* "-"??_);_(@_)</c:formatCode>
                <c:ptCount val="15"/>
                <c:pt idx="0">
                  <c:v>135.40273972602739</c:v>
                </c:pt>
                <c:pt idx="1">
                  <c:v>138.81693989071039</c:v>
                </c:pt>
                <c:pt idx="2">
                  <c:v>145.37808219178083</c:v>
                </c:pt>
                <c:pt idx="3">
                  <c:v>152.72054794520548</c:v>
                </c:pt>
                <c:pt idx="4">
                  <c:v>153.14246575342466</c:v>
                </c:pt>
                <c:pt idx="5">
                  <c:v>156.16666666666666</c:v>
                </c:pt>
                <c:pt idx="6">
                  <c:v>150.06575342465754</c:v>
                </c:pt>
                <c:pt idx="7">
                  <c:v>156.29589041095889</c:v>
                </c:pt>
                <c:pt idx="8">
                  <c:v>149.72602739726028</c:v>
                </c:pt>
                <c:pt idx="9">
                  <c:v>128.32513661202185</c:v>
                </c:pt>
                <c:pt idx="10">
                  <c:v>116.92054794520548</c:v>
                </c:pt>
                <c:pt idx="11">
                  <c:v>117</c:v>
                </c:pt>
                <c:pt idx="12">
                  <c:v>116.99178082191781</c:v>
                </c:pt>
                <c:pt idx="13">
                  <c:v>116.08767123287672</c:v>
                </c:pt>
                <c:pt idx="14">
                  <c:v>112.75342465753425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widebody!$A$10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widebody!$B$4:$P$4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widebody!$B$10:$P$10</c:f>
              <c:numCache>
                <c:formatCode>_(* #,##0_);_(* \(#,##0\);_(* "-"??_);_(@_)</c:formatCode>
                <c:ptCount val="15"/>
                <c:pt idx="0">
                  <c:v>8.3041095890410954</c:v>
                </c:pt>
                <c:pt idx="1">
                  <c:v>11.437158469945356</c:v>
                </c:pt>
                <c:pt idx="2">
                  <c:v>12.016438356164384</c:v>
                </c:pt>
                <c:pt idx="3">
                  <c:v>12.605479452054794</c:v>
                </c:pt>
                <c:pt idx="4">
                  <c:v>12.005479452054795</c:v>
                </c:pt>
                <c:pt idx="5">
                  <c:v>14.901639344262295</c:v>
                </c:pt>
                <c:pt idx="6">
                  <c:v>15.545205479452054</c:v>
                </c:pt>
                <c:pt idx="7">
                  <c:v>19.841095890410958</c:v>
                </c:pt>
                <c:pt idx="8">
                  <c:v>19.019178082191782</c:v>
                </c:pt>
                <c:pt idx="9">
                  <c:v>18.78688524590164</c:v>
                </c:pt>
                <c:pt idx="10">
                  <c:v>18.838356164383562</c:v>
                </c:pt>
                <c:pt idx="11">
                  <c:v>18.934246575342467</c:v>
                </c:pt>
                <c:pt idx="12">
                  <c:v>11.575342465753424</c:v>
                </c:pt>
                <c:pt idx="13">
                  <c:v>19.054794520547944</c:v>
                </c:pt>
                <c:pt idx="14">
                  <c:v>20.698630136986303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widebody!$A$11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widebody!$B$4:$P$4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widebody!$B$11:$P$11</c:f>
              <c:numCache>
                <c:formatCode>_(* #,##0_);_(* \(#,##0\);_(*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6960"/>
        <c:axId val="48058752"/>
      </c:lineChart>
      <c:catAx>
        <c:axId val="480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058752"/>
        <c:crosses val="autoZero"/>
        <c:auto val="1"/>
        <c:lblAlgn val="ctr"/>
        <c:lblOffset val="100"/>
        <c:noMultiLvlLbl val="0"/>
      </c:catAx>
      <c:valAx>
        <c:axId val="480587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8056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2000</a:t>
            </a:r>
          </a:p>
        </c:rich>
      </c:tx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calc!$A$2:$A$4</c:f>
              <c:strCache>
                <c:ptCount val="3"/>
                <c:pt idx="0">
                  <c:v>Small Narrowbodies</c:v>
                </c:pt>
                <c:pt idx="1">
                  <c:v>Large Narrowbodies</c:v>
                </c:pt>
                <c:pt idx="2">
                  <c:v>Widebodies</c:v>
                </c:pt>
              </c:strCache>
            </c:strRef>
          </c:cat>
          <c:val>
            <c:numRef>
              <c:f>calc!$B$2:$B$4</c:f>
              <c:numCache>
                <c:formatCode>_(* #,##0_);_(* \(#,##0\);_(* "-"??_);_(@_)</c:formatCode>
                <c:ptCount val="3"/>
                <c:pt idx="0">
                  <c:v>347.94262295081967</c:v>
                </c:pt>
                <c:pt idx="1">
                  <c:v>33.915300546448087</c:v>
                </c:pt>
                <c:pt idx="2">
                  <c:v>14.901639344262295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2009</a:t>
            </a:r>
          </a:p>
        </c:rich>
      </c:tx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calc!$A$8:$A$10</c:f>
              <c:strCache>
                <c:ptCount val="3"/>
                <c:pt idx="0">
                  <c:v>Small Narrowbodies</c:v>
                </c:pt>
                <c:pt idx="1">
                  <c:v>Large Narrowbodies</c:v>
                </c:pt>
                <c:pt idx="2">
                  <c:v>Widebodies</c:v>
                </c:pt>
              </c:strCache>
            </c:strRef>
          </c:cat>
          <c:val>
            <c:numRef>
              <c:f>calc!$B$8:$B$10</c:f>
              <c:numCache>
                <c:formatCode>_(* #,##0_);_(* \(#,##0\);_(* "-"??_);_(@_)</c:formatCode>
                <c:ptCount val="3"/>
                <c:pt idx="0">
                  <c:v>255.3041095890411</c:v>
                </c:pt>
                <c:pt idx="1">
                  <c:v>76.0054794520548</c:v>
                </c:pt>
                <c:pt idx="2">
                  <c:v>20.698630136986303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fleet!$A$5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fleet!$B$4:$P$4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fleet!$B$5:$P$5</c:f>
              <c:numCache>
                <c:formatCode>_(* #,##0_);_(* \(#,##0\);_(* "-"??_);_(@_)</c:formatCode>
                <c:ptCount val="15"/>
                <c:pt idx="0">
                  <c:v>649.44109589041091</c:v>
                </c:pt>
                <c:pt idx="1">
                  <c:v>647.01639344262298</c:v>
                </c:pt>
                <c:pt idx="2">
                  <c:v>642.78356164383558</c:v>
                </c:pt>
                <c:pt idx="3">
                  <c:v>642.37808219178078</c:v>
                </c:pt>
                <c:pt idx="4">
                  <c:v>674.01095890410954</c:v>
                </c:pt>
                <c:pt idx="5">
                  <c:v>707.86065573770497</c:v>
                </c:pt>
                <c:pt idx="6">
                  <c:v>711.1232876712329</c:v>
                </c:pt>
                <c:pt idx="7">
                  <c:v>818.33424657534249</c:v>
                </c:pt>
                <c:pt idx="8">
                  <c:v>754.77260273972604</c:v>
                </c:pt>
                <c:pt idx="9">
                  <c:v>695.36612021857923</c:v>
                </c:pt>
                <c:pt idx="10">
                  <c:v>707.89041095890411</c:v>
                </c:pt>
                <c:pt idx="11">
                  <c:v>684.62191780821922</c:v>
                </c:pt>
                <c:pt idx="12">
                  <c:v>659.50958904109586</c:v>
                </c:pt>
                <c:pt idx="13">
                  <c:v>647.81095890410961</c:v>
                </c:pt>
                <c:pt idx="14">
                  <c:v>606.29589041095892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fleet!$A$6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fleet!$B$4:$P$4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fleet!$B$6:$P$6</c:f>
              <c:numCache>
                <c:formatCode>_(* #,##0_);_(* \(#,##0\);_(* "-"??_);_(@_)</c:formatCode>
                <c:ptCount val="15"/>
                <c:pt idx="0">
                  <c:v>299.57260273972605</c:v>
                </c:pt>
                <c:pt idx="1">
                  <c:v>294.39344262295083</c:v>
                </c:pt>
                <c:pt idx="2">
                  <c:v>312.82465753424657</c:v>
                </c:pt>
                <c:pt idx="3">
                  <c:v>337.70410958904108</c:v>
                </c:pt>
                <c:pt idx="4">
                  <c:v>355.04109589041099</c:v>
                </c:pt>
                <c:pt idx="5">
                  <c:v>359.60109289617486</c:v>
                </c:pt>
                <c:pt idx="6">
                  <c:v>356.73150684931505</c:v>
                </c:pt>
                <c:pt idx="7">
                  <c:v>352.32876712328766</c:v>
                </c:pt>
                <c:pt idx="8">
                  <c:v>338.50136986301368</c:v>
                </c:pt>
                <c:pt idx="9">
                  <c:v>342.73770491803276</c:v>
                </c:pt>
                <c:pt idx="10">
                  <c:v>335.8767123287671</c:v>
                </c:pt>
                <c:pt idx="11">
                  <c:v>349.47397260273971</c:v>
                </c:pt>
                <c:pt idx="12">
                  <c:v>353.36712328767123</c:v>
                </c:pt>
                <c:pt idx="13">
                  <c:v>357.84931506849313</c:v>
                </c:pt>
                <c:pt idx="14">
                  <c:v>337.04931506849317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fleet!$A$7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fleet!$B$4:$P$4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fleet!$B$7:$P$7</c:f>
              <c:numCache>
                <c:formatCode>_(* #,##0_);_(* \(#,##0\);_(* "-"??_);_(@_)</c:formatCode>
                <c:ptCount val="15"/>
                <c:pt idx="0">
                  <c:v>536.7972602739726</c:v>
                </c:pt>
                <c:pt idx="1">
                  <c:v>533.41256830601094</c:v>
                </c:pt>
                <c:pt idx="2">
                  <c:v>551.67945205479452</c:v>
                </c:pt>
                <c:pt idx="3">
                  <c:v>561.99726027397264</c:v>
                </c:pt>
                <c:pt idx="4">
                  <c:v>580.90136986301366</c:v>
                </c:pt>
                <c:pt idx="5">
                  <c:v>599.84426229508199</c:v>
                </c:pt>
                <c:pt idx="6">
                  <c:v>625.2602739726027</c:v>
                </c:pt>
                <c:pt idx="7">
                  <c:v>596.8986301369863</c:v>
                </c:pt>
                <c:pt idx="8">
                  <c:v>532.60273972602738</c:v>
                </c:pt>
                <c:pt idx="9">
                  <c:v>421.63387978142077</c:v>
                </c:pt>
                <c:pt idx="10">
                  <c:v>426.84931506849313</c:v>
                </c:pt>
                <c:pt idx="11">
                  <c:v>371.41917808219176</c:v>
                </c:pt>
                <c:pt idx="12">
                  <c:v>435.36712328767123</c:v>
                </c:pt>
                <c:pt idx="13">
                  <c:v>431.25479452054793</c:v>
                </c:pt>
                <c:pt idx="14">
                  <c:v>442.02465753424656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fleet!$A$8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fleet!$B$4:$P$4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fleet!$B$8:$P$8</c:f>
              <c:numCache>
                <c:formatCode>_(* #,##0_);_(* \(#,##0\);_(* "-"??_);_(@_)</c:formatCode>
                <c:ptCount val="15"/>
                <c:pt idx="0">
                  <c:v>370.15342465753423</c:v>
                </c:pt>
                <c:pt idx="1">
                  <c:v>391.75409836065575</c:v>
                </c:pt>
                <c:pt idx="2">
                  <c:v>399.15342465753423</c:v>
                </c:pt>
                <c:pt idx="3">
                  <c:v>411.62465753424658</c:v>
                </c:pt>
                <c:pt idx="4">
                  <c:v>414.47123287671235</c:v>
                </c:pt>
                <c:pt idx="5">
                  <c:v>420.17486338797812</c:v>
                </c:pt>
                <c:pt idx="6">
                  <c:v>434.85205479452054</c:v>
                </c:pt>
                <c:pt idx="7">
                  <c:v>444.15342465753423</c:v>
                </c:pt>
                <c:pt idx="8">
                  <c:v>429.26301369863012</c:v>
                </c:pt>
                <c:pt idx="9">
                  <c:v>433.74043715846994</c:v>
                </c:pt>
                <c:pt idx="10">
                  <c:v>420.43835616438355</c:v>
                </c:pt>
                <c:pt idx="11">
                  <c:v>373.29863013698628</c:v>
                </c:pt>
                <c:pt idx="12">
                  <c:v>370.32876712328766</c:v>
                </c:pt>
                <c:pt idx="13">
                  <c:v>337.71232876712327</c:v>
                </c:pt>
                <c:pt idx="14">
                  <c:v>303.16712328767125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fleet!$A$9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fleet!$B$4:$P$4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fleet!$B$9:$P$9</c:f>
              <c:numCache>
                <c:formatCode>_(* #,##0_);_(* \(#,##0\);_(* "-"??_);_(@_)</c:formatCode>
                <c:ptCount val="15"/>
                <c:pt idx="0">
                  <c:v>552.70136986301372</c:v>
                </c:pt>
                <c:pt idx="1">
                  <c:v>560.85245901639348</c:v>
                </c:pt>
                <c:pt idx="2">
                  <c:v>569.14246575342463</c:v>
                </c:pt>
                <c:pt idx="3">
                  <c:v>573.24383561643833</c:v>
                </c:pt>
                <c:pt idx="4">
                  <c:v>586.89041095890411</c:v>
                </c:pt>
                <c:pt idx="5">
                  <c:v>601.30327868852464</c:v>
                </c:pt>
                <c:pt idx="6">
                  <c:v>597.1808219178082</c:v>
                </c:pt>
                <c:pt idx="7">
                  <c:v>556.38082191780825</c:v>
                </c:pt>
                <c:pt idx="8">
                  <c:v>550.93698630136987</c:v>
                </c:pt>
                <c:pt idx="9">
                  <c:v>518.56830601092895</c:v>
                </c:pt>
                <c:pt idx="10">
                  <c:v>462.46849315068494</c:v>
                </c:pt>
                <c:pt idx="11">
                  <c:v>460.00547945205477</c:v>
                </c:pt>
                <c:pt idx="12">
                  <c:v>453.17534246575343</c:v>
                </c:pt>
                <c:pt idx="13">
                  <c:v>445.17260273972602</c:v>
                </c:pt>
                <c:pt idx="14">
                  <c:v>382.07397260273973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fleet!$A$10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fleet!$B$4:$P$4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fleet!$B$10:$P$10</c:f>
              <c:numCache>
                <c:formatCode>_(* #,##0_);_(* \(#,##0\);_(* "-"??_);_(@_)</c:formatCode>
                <c:ptCount val="15"/>
                <c:pt idx="0">
                  <c:v>378.7753424657534</c:v>
                </c:pt>
                <c:pt idx="1">
                  <c:v>391.19945355191254</c:v>
                </c:pt>
                <c:pt idx="2">
                  <c:v>385.15616438356165</c:v>
                </c:pt>
                <c:pt idx="3">
                  <c:v>370.03013698630139</c:v>
                </c:pt>
                <c:pt idx="4">
                  <c:v>382.41095890410958</c:v>
                </c:pt>
                <c:pt idx="5">
                  <c:v>396.75956284153006</c:v>
                </c:pt>
                <c:pt idx="6">
                  <c:v>307.35068493150686</c:v>
                </c:pt>
                <c:pt idx="7">
                  <c:v>305.45753424657534</c:v>
                </c:pt>
                <c:pt idx="8">
                  <c:v>276.2246575342466</c:v>
                </c:pt>
                <c:pt idx="9">
                  <c:v>288.63934426229508</c:v>
                </c:pt>
                <c:pt idx="10">
                  <c:v>286.64931506849314</c:v>
                </c:pt>
                <c:pt idx="11">
                  <c:v>374.75616438356167</c:v>
                </c:pt>
                <c:pt idx="12">
                  <c:v>351.52328767123288</c:v>
                </c:pt>
                <c:pt idx="13">
                  <c:v>359.02739726027397</c:v>
                </c:pt>
                <c:pt idx="14">
                  <c:v>352.00821917808219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fleet!$A$11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fleet!$B$4:$P$4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fleet!$B$11:$P$11</c:f>
              <c:numCache>
                <c:formatCode>_(* #,##0_);_(* \(#,##0\);_(* "-"??_);_(@_)</c:formatCode>
                <c:ptCount val="15"/>
                <c:pt idx="0">
                  <c:v>89.539726027397265</c:v>
                </c:pt>
                <c:pt idx="1">
                  <c:v>97.513661202185787</c:v>
                </c:pt>
                <c:pt idx="2">
                  <c:v>101.03013698630137</c:v>
                </c:pt>
                <c:pt idx="3">
                  <c:v>104.43287671232876</c:v>
                </c:pt>
                <c:pt idx="4">
                  <c:v>114.7095890410959</c:v>
                </c:pt>
                <c:pt idx="5">
                  <c:v>128.51092896174865</c:v>
                </c:pt>
                <c:pt idx="6">
                  <c:v>143.09863013698629</c:v>
                </c:pt>
                <c:pt idx="7">
                  <c:v>107.26575342465753</c:v>
                </c:pt>
                <c:pt idx="8">
                  <c:v>140.72328767123287</c:v>
                </c:pt>
                <c:pt idx="9">
                  <c:v>138.8224043715847</c:v>
                </c:pt>
                <c:pt idx="10">
                  <c:v>140.48767123287672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87552"/>
        <c:axId val="51289088"/>
      </c:lineChart>
      <c:catAx>
        <c:axId val="5128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289088"/>
        <c:crosses val="autoZero"/>
        <c:auto val="1"/>
        <c:lblAlgn val="ctr"/>
        <c:lblOffset val="100"/>
        <c:noMultiLvlLbl val="0"/>
      </c:catAx>
      <c:valAx>
        <c:axId val="512890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51287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block hrs'!$A$6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'total block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'total block hrs'!$B$6:$P$6</c:f>
              <c:numCache>
                <c:formatCode>_(* #,##0_);_(* \(#,##0\);_(* "-"??_);_(@_)</c:formatCode>
                <c:ptCount val="15"/>
                <c:pt idx="0">
                  <c:v>2343944</c:v>
                </c:pt>
                <c:pt idx="1">
                  <c:v>2342414</c:v>
                </c:pt>
                <c:pt idx="2">
                  <c:v>2376103</c:v>
                </c:pt>
                <c:pt idx="3">
                  <c:v>2389938</c:v>
                </c:pt>
                <c:pt idx="4">
                  <c:v>2462064</c:v>
                </c:pt>
                <c:pt idx="5">
                  <c:v>2600177</c:v>
                </c:pt>
                <c:pt idx="6">
                  <c:v>2505904</c:v>
                </c:pt>
                <c:pt idx="7">
                  <c:v>2848599</c:v>
                </c:pt>
                <c:pt idx="8">
                  <c:v>2635762</c:v>
                </c:pt>
                <c:pt idx="9">
                  <c:v>2622919</c:v>
                </c:pt>
                <c:pt idx="10">
                  <c:v>2561438</c:v>
                </c:pt>
                <c:pt idx="11">
                  <c:v>2483766</c:v>
                </c:pt>
                <c:pt idx="12">
                  <c:v>2410658</c:v>
                </c:pt>
                <c:pt idx="13">
                  <c:v>2323156</c:v>
                </c:pt>
                <c:pt idx="14">
                  <c:v>2149457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 block hrs'!$A$7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'total block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'total block hrs'!$B$7:$P$7</c:f>
              <c:numCache>
                <c:formatCode>_(* #,##0_);_(* \(#,##0\);_(* "-"??_);_(@_)</c:formatCode>
                <c:ptCount val="15"/>
                <c:pt idx="0">
                  <c:v>1033017</c:v>
                </c:pt>
                <c:pt idx="1">
                  <c:v>1070038</c:v>
                </c:pt>
                <c:pt idx="2">
                  <c:v>1148654</c:v>
                </c:pt>
                <c:pt idx="3">
                  <c:v>1256352</c:v>
                </c:pt>
                <c:pt idx="4">
                  <c:v>1338503</c:v>
                </c:pt>
                <c:pt idx="5">
                  <c:v>1379892</c:v>
                </c:pt>
                <c:pt idx="6">
                  <c:v>1336458</c:v>
                </c:pt>
                <c:pt idx="7">
                  <c:v>1233128</c:v>
                </c:pt>
                <c:pt idx="8">
                  <c:v>1185118</c:v>
                </c:pt>
                <c:pt idx="9">
                  <c:v>1242932</c:v>
                </c:pt>
                <c:pt idx="10">
                  <c:v>1296625</c:v>
                </c:pt>
                <c:pt idx="11">
                  <c:v>1418728</c:v>
                </c:pt>
                <c:pt idx="12">
                  <c:v>1502494</c:v>
                </c:pt>
                <c:pt idx="13">
                  <c:v>1441814</c:v>
                </c:pt>
                <c:pt idx="14">
                  <c:v>1304524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'total block hrs'!$A$8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'total block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'total block hrs'!$B$8:$P$8</c:f>
              <c:numCache>
                <c:formatCode>_(* #,##0_);_(* \(#,##0\);_(* "-"??_);_(@_)</c:formatCode>
                <c:ptCount val="15"/>
                <c:pt idx="0">
                  <c:v>1953319</c:v>
                </c:pt>
                <c:pt idx="1">
                  <c:v>2001755</c:v>
                </c:pt>
                <c:pt idx="2">
                  <c:v>2100902</c:v>
                </c:pt>
                <c:pt idx="3">
                  <c:v>2161141</c:v>
                </c:pt>
                <c:pt idx="4">
                  <c:v>2225511</c:v>
                </c:pt>
                <c:pt idx="5">
                  <c:v>2269404</c:v>
                </c:pt>
                <c:pt idx="6">
                  <c:v>2187408</c:v>
                </c:pt>
                <c:pt idx="7">
                  <c:v>1998796</c:v>
                </c:pt>
                <c:pt idx="8">
                  <c:v>1787252</c:v>
                </c:pt>
                <c:pt idx="9">
                  <c:v>1933922</c:v>
                </c:pt>
                <c:pt idx="10">
                  <c:v>1923533</c:v>
                </c:pt>
                <c:pt idx="11">
                  <c:v>1729148</c:v>
                </c:pt>
                <c:pt idx="12">
                  <c:v>1758101</c:v>
                </c:pt>
                <c:pt idx="13">
                  <c:v>1750933</c:v>
                </c:pt>
                <c:pt idx="14">
                  <c:v>1676177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'total block hrs'!$A$9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'total block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'total block hrs'!$B$9:$P$9</c:f>
              <c:numCache>
                <c:formatCode>_(* #,##0_);_(* \(#,##0\);_(* "-"??_);_(@_)</c:formatCode>
                <c:ptCount val="15"/>
                <c:pt idx="0">
                  <c:v>1291188</c:v>
                </c:pt>
                <c:pt idx="1">
                  <c:v>1362560</c:v>
                </c:pt>
                <c:pt idx="2">
                  <c:v>1392573</c:v>
                </c:pt>
                <c:pt idx="3">
                  <c:v>1311880</c:v>
                </c:pt>
                <c:pt idx="4">
                  <c:v>1435810</c:v>
                </c:pt>
                <c:pt idx="5">
                  <c:v>1487463</c:v>
                </c:pt>
                <c:pt idx="6">
                  <c:v>1447191</c:v>
                </c:pt>
                <c:pt idx="7">
                  <c:v>1408396</c:v>
                </c:pt>
                <c:pt idx="8">
                  <c:v>1358658</c:v>
                </c:pt>
                <c:pt idx="9">
                  <c:v>1402452</c:v>
                </c:pt>
                <c:pt idx="10">
                  <c:v>1381536</c:v>
                </c:pt>
                <c:pt idx="11">
                  <c:v>1280748</c:v>
                </c:pt>
                <c:pt idx="12">
                  <c:v>1273956</c:v>
                </c:pt>
                <c:pt idx="13">
                  <c:v>1169779</c:v>
                </c:pt>
                <c:pt idx="14">
                  <c:v>1020202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'total block hrs'!$A$10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'total block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'total block hrs'!$B$10:$P$10</c:f>
              <c:numCache>
                <c:formatCode>_(* #,##0_);_(* \(#,##0\);_(* "-"??_);_(@_)</c:formatCode>
                <c:ptCount val="15"/>
                <c:pt idx="0">
                  <c:v>2024459</c:v>
                </c:pt>
                <c:pt idx="1">
                  <c:v>2079294</c:v>
                </c:pt>
                <c:pt idx="2">
                  <c:v>2144700</c:v>
                </c:pt>
                <c:pt idx="3">
                  <c:v>2207741</c:v>
                </c:pt>
                <c:pt idx="4">
                  <c:v>2288336</c:v>
                </c:pt>
                <c:pt idx="5">
                  <c:v>2318269</c:v>
                </c:pt>
                <c:pt idx="6">
                  <c:v>2168914</c:v>
                </c:pt>
                <c:pt idx="7">
                  <c:v>1945043</c:v>
                </c:pt>
                <c:pt idx="8">
                  <c:v>1846201</c:v>
                </c:pt>
                <c:pt idx="9">
                  <c:v>1957537</c:v>
                </c:pt>
                <c:pt idx="10">
                  <c:v>1833178</c:v>
                </c:pt>
                <c:pt idx="11">
                  <c:v>1872199</c:v>
                </c:pt>
                <c:pt idx="12">
                  <c:v>1847989</c:v>
                </c:pt>
                <c:pt idx="13">
                  <c:v>1741918</c:v>
                </c:pt>
                <c:pt idx="14">
                  <c:v>1505411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'total block hrs'!$A$11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'total block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'total block hrs'!$B$11:$P$11</c:f>
              <c:numCache>
                <c:formatCode>_(* #,##0_);_(* \(#,##0\);_(* "-"??_);_(@_)</c:formatCode>
                <c:ptCount val="15"/>
                <c:pt idx="0">
                  <c:v>1342436</c:v>
                </c:pt>
                <c:pt idx="1">
                  <c:v>1292549</c:v>
                </c:pt>
                <c:pt idx="2">
                  <c:v>1308878</c:v>
                </c:pt>
                <c:pt idx="3">
                  <c:v>1272590</c:v>
                </c:pt>
                <c:pt idx="4">
                  <c:v>1320016</c:v>
                </c:pt>
                <c:pt idx="5">
                  <c:v>1462376</c:v>
                </c:pt>
                <c:pt idx="6">
                  <c:v>1382202</c:v>
                </c:pt>
                <c:pt idx="7">
                  <c:v>1082573</c:v>
                </c:pt>
                <c:pt idx="8">
                  <c:v>955107</c:v>
                </c:pt>
                <c:pt idx="9">
                  <c:v>993946</c:v>
                </c:pt>
                <c:pt idx="10">
                  <c:v>1008619</c:v>
                </c:pt>
                <c:pt idx="11">
                  <c:v>1371858</c:v>
                </c:pt>
                <c:pt idx="12">
                  <c:v>1334681</c:v>
                </c:pt>
                <c:pt idx="13">
                  <c:v>1291450</c:v>
                </c:pt>
                <c:pt idx="14">
                  <c:v>1216676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'total block hrs'!$A$12</c:f>
              <c:strCache>
                <c:ptCount val="1"/>
                <c:pt idx="0">
                  <c:v>American West</c:v>
                </c:pt>
              </c:strCache>
            </c:strRef>
          </c:tx>
          <c:marker>
            <c:symbol val="none"/>
          </c:marker>
          <c:cat>
            <c:numRef>
              <c:f>'total block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'total block hrs'!$B$12:$P$12</c:f>
              <c:numCache>
                <c:formatCode>_(* #,##0_);_(* \(#,##0\);_(* "-"??_);_(@_)</c:formatCode>
                <c:ptCount val="15"/>
                <c:pt idx="0">
                  <c:v>373495</c:v>
                </c:pt>
                <c:pt idx="1">
                  <c:v>424313</c:v>
                </c:pt>
                <c:pt idx="2">
                  <c:v>456523</c:v>
                </c:pt>
                <c:pt idx="3">
                  <c:v>461220</c:v>
                </c:pt>
                <c:pt idx="4">
                  <c:v>492607</c:v>
                </c:pt>
                <c:pt idx="5">
                  <c:v>516756</c:v>
                </c:pt>
                <c:pt idx="6">
                  <c:v>508035</c:v>
                </c:pt>
                <c:pt idx="7">
                  <c:v>502872</c:v>
                </c:pt>
                <c:pt idx="8">
                  <c:v>515781</c:v>
                </c:pt>
                <c:pt idx="9">
                  <c:v>554383</c:v>
                </c:pt>
                <c:pt idx="10">
                  <c:v>561433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30656"/>
        <c:axId val="63951616"/>
      </c:lineChart>
      <c:catAx>
        <c:axId val="638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951616"/>
        <c:crosses val="autoZero"/>
        <c:auto val="1"/>
        <c:lblAlgn val="ctr"/>
        <c:lblOffset val="100"/>
        <c:noMultiLvlLbl val="0"/>
      </c:catAx>
      <c:valAx>
        <c:axId val="639516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63830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'airborn hrs'!$A$6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'airborn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'airborn hrs'!$B$6:$P$6</c:f>
              <c:numCache>
                <c:formatCode>_(* #,##0_);_(* \(#,##0\);_(* "-"??_);_(@_)</c:formatCode>
                <c:ptCount val="15"/>
                <c:pt idx="0">
                  <c:v>2013809</c:v>
                </c:pt>
                <c:pt idx="1">
                  <c:v>2006565</c:v>
                </c:pt>
                <c:pt idx="2">
                  <c:v>2039551</c:v>
                </c:pt>
                <c:pt idx="3">
                  <c:v>2058564</c:v>
                </c:pt>
                <c:pt idx="4">
                  <c:v>2106503</c:v>
                </c:pt>
                <c:pt idx="5">
                  <c:v>2209094</c:v>
                </c:pt>
                <c:pt idx="6">
                  <c:v>2140252</c:v>
                </c:pt>
                <c:pt idx="7">
                  <c:v>2430974</c:v>
                </c:pt>
                <c:pt idx="8">
                  <c:v>2265522</c:v>
                </c:pt>
                <c:pt idx="9">
                  <c:v>2251820</c:v>
                </c:pt>
                <c:pt idx="10">
                  <c:v>2229470</c:v>
                </c:pt>
                <c:pt idx="11">
                  <c:v>2163982</c:v>
                </c:pt>
                <c:pt idx="12">
                  <c:v>2088671</c:v>
                </c:pt>
                <c:pt idx="13">
                  <c:v>2006971</c:v>
                </c:pt>
                <c:pt idx="14">
                  <c:v>1968558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'airborn hrs'!$A$7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'airborn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'airborn hrs'!$B$7:$P$7</c:f>
              <c:numCache>
                <c:formatCode>_(* #,##0_);_(* \(#,##0\);_(* "-"??_);_(@_)</c:formatCode>
                <c:ptCount val="15"/>
                <c:pt idx="0">
                  <c:v>864519</c:v>
                </c:pt>
                <c:pt idx="1">
                  <c:v>898531</c:v>
                </c:pt>
                <c:pt idx="2">
                  <c:v>970820</c:v>
                </c:pt>
                <c:pt idx="3">
                  <c:v>1057418</c:v>
                </c:pt>
                <c:pt idx="4">
                  <c:v>1129115</c:v>
                </c:pt>
                <c:pt idx="5">
                  <c:v>1169347</c:v>
                </c:pt>
                <c:pt idx="6">
                  <c:v>1137633</c:v>
                </c:pt>
                <c:pt idx="7">
                  <c:v>1041539</c:v>
                </c:pt>
                <c:pt idx="8">
                  <c:v>993804</c:v>
                </c:pt>
                <c:pt idx="9">
                  <c:v>1060283</c:v>
                </c:pt>
                <c:pt idx="10">
                  <c:v>1110244</c:v>
                </c:pt>
                <c:pt idx="11">
                  <c:v>1212671</c:v>
                </c:pt>
                <c:pt idx="12">
                  <c:v>1284650</c:v>
                </c:pt>
                <c:pt idx="13">
                  <c:v>1256594</c:v>
                </c:pt>
                <c:pt idx="14">
                  <c:v>1146802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'airborn hrs'!$A$8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'airborn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'airborn hrs'!$B$8:$P$8</c:f>
              <c:numCache>
                <c:formatCode>_(* #,##0_);_(* \(#,##0\);_(* "-"??_);_(@_)</c:formatCode>
                <c:ptCount val="15"/>
                <c:pt idx="0">
                  <c:v>1630466</c:v>
                </c:pt>
                <c:pt idx="1">
                  <c:v>1669822</c:v>
                </c:pt>
                <c:pt idx="2">
                  <c:v>1749975</c:v>
                </c:pt>
                <c:pt idx="3">
                  <c:v>1791367</c:v>
                </c:pt>
                <c:pt idx="4">
                  <c:v>1833584</c:v>
                </c:pt>
                <c:pt idx="5">
                  <c:v>1864321</c:v>
                </c:pt>
                <c:pt idx="6">
                  <c:v>1808249</c:v>
                </c:pt>
                <c:pt idx="7">
                  <c:v>1654175</c:v>
                </c:pt>
                <c:pt idx="8">
                  <c:v>1481939</c:v>
                </c:pt>
                <c:pt idx="9">
                  <c:v>1603456</c:v>
                </c:pt>
                <c:pt idx="10">
                  <c:v>1622318</c:v>
                </c:pt>
                <c:pt idx="11">
                  <c:v>1466501</c:v>
                </c:pt>
                <c:pt idx="12">
                  <c:v>1485685</c:v>
                </c:pt>
                <c:pt idx="13">
                  <c:v>1483190</c:v>
                </c:pt>
                <c:pt idx="14">
                  <c:v>1414664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'airborn hrs'!$A$9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'airborn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'airborn hrs'!$B$9:$P$9</c:f>
              <c:numCache>
                <c:formatCode>_(* #,##0_);_(* \(#,##0\);_(* "-"??_);_(@_)</c:formatCode>
                <c:ptCount val="15"/>
                <c:pt idx="0">
                  <c:v>1084197</c:v>
                </c:pt>
                <c:pt idx="1">
                  <c:v>1142142</c:v>
                </c:pt>
                <c:pt idx="2">
                  <c:v>1163303</c:v>
                </c:pt>
                <c:pt idx="3">
                  <c:v>1093811</c:v>
                </c:pt>
                <c:pt idx="4">
                  <c:v>1190590</c:v>
                </c:pt>
                <c:pt idx="5">
                  <c:v>1232446</c:v>
                </c:pt>
                <c:pt idx="6">
                  <c:v>1206326</c:v>
                </c:pt>
                <c:pt idx="7">
                  <c:v>1176684</c:v>
                </c:pt>
                <c:pt idx="8">
                  <c:v>1143575</c:v>
                </c:pt>
                <c:pt idx="9">
                  <c:v>1175862</c:v>
                </c:pt>
                <c:pt idx="10">
                  <c:v>1159930</c:v>
                </c:pt>
                <c:pt idx="11">
                  <c:v>1071612</c:v>
                </c:pt>
                <c:pt idx="12">
                  <c:v>1052432</c:v>
                </c:pt>
                <c:pt idx="13">
                  <c:v>982386</c:v>
                </c:pt>
                <c:pt idx="14">
                  <c:v>844539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'airborn hrs'!$A$10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'airborn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'airborn hrs'!$B$10:$P$10</c:f>
              <c:numCache>
                <c:formatCode>_(* #,##0_);_(* \(#,##0\);_(* "-"??_);_(@_)</c:formatCode>
                <c:ptCount val="15"/>
                <c:pt idx="0">
                  <c:v>1761184</c:v>
                </c:pt>
                <c:pt idx="1">
                  <c:v>1809393</c:v>
                </c:pt>
                <c:pt idx="2">
                  <c:v>1865139</c:v>
                </c:pt>
                <c:pt idx="3">
                  <c:v>1918156</c:v>
                </c:pt>
                <c:pt idx="4">
                  <c:v>1972263</c:v>
                </c:pt>
                <c:pt idx="5">
                  <c:v>1989316</c:v>
                </c:pt>
                <c:pt idx="6">
                  <c:v>1879584</c:v>
                </c:pt>
                <c:pt idx="7">
                  <c:v>1690924</c:v>
                </c:pt>
                <c:pt idx="8">
                  <c:v>1659106</c:v>
                </c:pt>
                <c:pt idx="9">
                  <c:v>1652062</c:v>
                </c:pt>
                <c:pt idx="10">
                  <c:v>1591904</c:v>
                </c:pt>
                <c:pt idx="11">
                  <c:v>1824183</c:v>
                </c:pt>
                <c:pt idx="12">
                  <c:v>1852850</c:v>
                </c:pt>
                <c:pt idx="13">
                  <c:v>1744487</c:v>
                </c:pt>
                <c:pt idx="14">
                  <c:v>1510106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'airborn hrs'!$A$11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'airborn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'airborn hrs'!$B$11:$P$11</c:f>
              <c:numCache>
                <c:formatCode>_(* #,##0_);_(* \(#,##0\);_(* "-"??_);_(@_)</c:formatCode>
                <c:ptCount val="15"/>
                <c:pt idx="0">
                  <c:v>1134277</c:v>
                </c:pt>
                <c:pt idx="1">
                  <c:v>1071415</c:v>
                </c:pt>
                <c:pt idx="2">
                  <c:v>1085645</c:v>
                </c:pt>
                <c:pt idx="3">
                  <c:v>1049792</c:v>
                </c:pt>
                <c:pt idx="4">
                  <c:v>1080509</c:v>
                </c:pt>
                <c:pt idx="5">
                  <c:v>1187426</c:v>
                </c:pt>
                <c:pt idx="6">
                  <c:v>1123184</c:v>
                </c:pt>
                <c:pt idx="7">
                  <c:v>880353</c:v>
                </c:pt>
                <c:pt idx="8">
                  <c:v>912452</c:v>
                </c:pt>
                <c:pt idx="9">
                  <c:v>998677</c:v>
                </c:pt>
                <c:pt idx="10">
                  <c:v>1013462</c:v>
                </c:pt>
                <c:pt idx="11">
                  <c:v>1369502</c:v>
                </c:pt>
                <c:pt idx="12">
                  <c:v>1306592</c:v>
                </c:pt>
                <c:pt idx="13">
                  <c:v>1250037</c:v>
                </c:pt>
                <c:pt idx="14">
                  <c:v>1027197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'airborn hrs'!$A$12</c:f>
              <c:strCache>
                <c:ptCount val="1"/>
                <c:pt idx="0">
                  <c:v>American West</c:v>
                </c:pt>
              </c:strCache>
            </c:strRef>
          </c:tx>
          <c:marker>
            <c:symbol val="none"/>
          </c:marker>
          <c:cat>
            <c:numRef>
              <c:f>'airborn hrs'!$B$5:$P$5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'airborn hrs'!$B$12:$P$12</c:f>
              <c:numCache>
                <c:formatCode>_(* #,##0_);_(* \(#,##0\);_(* "-"??_);_(@_)</c:formatCode>
                <c:ptCount val="15"/>
                <c:pt idx="0">
                  <c:v>317945</c:v>
                </c:pt>
                <c:pt idx="1">
                  <c:v>359337</c:v>
                </c:pt>
                <c:pt idx="2">
                  <c:v>387343</c:v>
                </c:pt>
                <c:pt idx="3">
                  <c:v>391924</c:v>
                </c:pt>
                <c:pt idx="4">
                  <c:v>415145</c:v>
                </c:pt>
                <c:pt idx="5">
                  <c:v>436257</c:v>
                </c:pt>
                <c:pt idx="6">
                  <c:v>430712</c:v>
                </c:pt>
                <c:pt idx="7">
                  <c:v>431174</c:v>
                </c:pt>
                <c:pt idx="8">
                  <c:v>445262</c:v>
                </c:pt>
                <c:pt idx="9">
                  <c:v>557088</c:v>
                </c:pt>
                <c:pt idx="10">
                  <c:v>564526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96448"/>
        <c:axId val="93498368"/>
      </c:lineChart>
      <c:catAx>
        <c:axId val="9349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498368"/>
        <c:crosses val="autoZero"/>
        <c:auto val="1"/>
        <c:lblAlgn val="ctr"/>
        <c:lblOffset val="100"/>
        <c:noMultiLvlLbl val="0"/>
      </c:catAx>
      <c:valAx>
        <c:axId val="934983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349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'airborn hrs'!$B$13:$P$13</c:f>
              <c:numCache>
                <c:formatCode>_(* #,##0_);_(* \(#,##0\);_(* "-"??_);_(@_)</c:formatCode>
                <c:ptCount val="15"/>
                <c:pt idx="0">
                  <c:v>1452222</c:v>
                </c:pt>
                <c:pt idx="1">
                  <c:v>1430752</c:v>
                </c:pt>
                <c:pt idx="2">
                  <c:v>1472988</c:v>
                </c:pt>
                <c:pt idx="3">
                  <c:v>1441716</c:v>
                </c:pt>
                <c:pt idx="4">
                  <c:v>1495654</c:v>
                </c:pt>
                <c:pt idx="5">
                  <c:v>1623683</c:v>
                </c:pt>
                <c:pt idx="6">
                  <c:v>1553896</c:v>
                </c:pt>
                <c:pt idx="7">
                  <c:v>1311527</c:v>
                </c:pt>
                <c:pt idx="8">
                  <c:v>1357714</c:v>
                </c:pt>
                <c:pt idx="9">
                  <c:v>1555765</c:v>
                </c:pt>
                <c:pt idx="10">
                  <c:v>1577988</c:v>
                </c:pt>
                <c:pt idx="11">
                  <c:v>1369502</c:v>
                </c:pt>
                <c:pt idx="12">
                  <c:v>1306592</c:v>
                </c:pt>
                <c:pt idx="13">
                  <c:v>1250037</c:v>
                </c:pt>
                <c:pt idx="14">
                  <c:v>1027197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28832"/>
        <c:axId val="97457664"/>
      </c:lineChart>
      <c:catAx>
        <c:axId val="93928832"/>
        <c:scaling>
          <c:orientation val="minMax"/>
        </c:scaling>
        <c:delete val="0"/>
        <c:axPos val="b"/>
        <c:majorTickMark val="out"/>
        <c:minorTickMark val="none"/>
        <c:tickLblPos val="nextTo"/>
        <c:crossAx val="97457664"/>
        <c:crosses val="autoZero"/>
        <c:auto val="1"/>
        <c:lblAlgn val="ctr"/>
        <c:lblOffset val="100"/>
        <c:noMultiLvlLbl val="0"/>
      </c:catAx>
      <c:valAx>
        <c:axId val="974576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3928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Fuel Per Block Hour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'fuel per block hr'!$A$6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'fuel per block hr'!$G$5:$P$5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'fuel per block hr'!$G$6:$P$6</c:f>
              <c:numCache>
                <c:formatCode>_(* #,##0_);_(* \(#,##0\);_(* "-"??_);_(@_)</c:formatCode>
                <c:ptCount val="10"/>
                <c:pt idx="0">
                  <c:v>1171.2129497338067</c:v>
                </c:pt>
                <c:pt idx="1">
                  <c:v>1154.4205264846539</c:v>
                </c:pt>
                <c:pt idx="2">
                  <c:v>1114.8162219392761</c:v>
                </c:pt>
                <c:pt idx="3">
                  <c:v>1121.6440558745442</c:v>
                </c:pt>
                <c:pt idx="4">
                  <c:v>1149.0743740084997</c:v>
                </c:pt>
                <c:pt idx="5">
                  <c:v>1151.1830026727175</c:v>
                </c:pt>
                <c:pt idx="6">
                  <c:v>1159.8755579229282</c:v>
                </c:pt>
                <c:pt idx="7">
                  <c:v>1174.9348236041778</c:v>
                </c:pt>
                <c:pt idx="8">
                  <c:v>1160.0553238783793</c:v>
                </c:pt>
                <c:pt idx="9">
                  <c:v>1162.8645453247029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'fuel per block hr'!$A$7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'fuel per block hr'!$G$5:$P$5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'fuel per block hr'!$G$7:$P$7</c:f>
              <c:numCache>
                <c:formatCode>_(* #,##0_);_(* \(#,##0\);_(* "-"??_);_(@_)</c:formatCode>
                <c:ptCount val="10"/>
                <c:pt idx="0">
                  <c:v>1082.3168523333711</c:v>
                </c:pt>
                <c:pt idx="1">
                  <c:v>1026.8815031972572</c:v>
                </c:pt>
                <c:pt idx="2">
                  <c:v>1005.3635956689005</c:v>
                </c:pt>
                <c:pt idx="3">
                  <c:v>1023.2365047193613</c:v>
                </c:pt>
                <c:pt idx="4">
                  <c:v>1038.7881235658911</c:v>
                </c:pt>
                <c:pt idx="5">
                  <c:v>1026.5882579774413</c:v>
                </c:pt>
                <c:pt idx="6">
                  <c:v>998.45636372863578</c:v>
                </c:pt>
                <c:pt idx="7">
                  <c:v>995.20131195199451</c:v>
                </c:pt>
                <c:pt idx="8">
                  <c:v>1008.7951705282373</c:v>
                </c:pt>
                <c:pt idx="9">
                  <c:v>1039.1384137049222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'fuel per block hr'!$A$8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'fuel per block hr'!$G$5:$P$5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'fuel per block hr'!$G$8:$P$8</c:f>
              <c:numCache>
                <c:formatCode>_(* #,##0_);_(* \(#,##0\);_(* "-"??_);_(@_)</c:formatCode>
                <c:ptCount val="10"/>
                <c:pt idx="0">
                  <c:v>1207.7366735935955</c:v>
                </c:pt>
                <c:pt idx="1">
                  <c:v>1140.7956842070614</c:v>
                </c:pt>
                <c:pt idx="2">
                  <c:v>1132.7550870624116</c:v>
                </c:pt>
                <c:pt idx="3">
                  <c:v>1129.3992072746316</c:v>
                </c:pt>
                <c:pt idx="4">
                  <c:v>1099.648280540787</c:v>
                </c:pt>
                <c:pt idx="5">
                  <c:v>1106.7249607882995</c:v>
                </c:pt>
                <c:pt idx="6">
                  <c:v>1119.0528456789125</c:v>
                </c:pt>
                <c:pt idx="7">
                  <c:v>1118.1718183426322</c:v>
                </c:pt>
                <c:pt idx="8">
                  <c:v>1121.7910651064319</c:v>
                </c:pt>
                <c:pt idx="9">
                  <c:v>1116.4405644511289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'fuel per block hr'!$A$9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'fuel per block hr'!$G$5:$P$5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'fuel per block hr'!$G$9:$P$9</c:f>
              <c:numCache>
                <c:formatCode>_(* #,##0_);_(* \(#,##0\);_(* "-"??_);_(@_)</c:formatCode>
                <c:ptCount val="10"/>
                <c:pt idx="0">
                  <c:v>1420.5133028519028</c:v>
                </c:pt>
                <c:pt idx="1">
                  <c:v>1402.1029408004886</c:v>
                </c:pt>
                <c:pt idx="2">
                  <c:v>1346.0813755506265</c:v>
                </c:pt>
                <c:pt idx="3">
                  <c:v>1289.4370695200705</c:v>
                </c:pt>
                <c:pt idx="4">
                  <c:v>1258.9379344177198</c:v>
                </c:pt>
                <c:pt idx="5">
                  <c:v>1262.7150627996664</c:v>
                </c:pt>
                <c:pt idx="6">
                  <c:v>1243.4560545868508</c:v>
                </c:pt>
                <c:pt idx="7">
                  <c:v>1212.6829631478638</c:v>
                </c:pt>
                <c:pt idx="8">
                  <c:v>1219.988899612662</c:v>
                </c:pt>
                <c:pt idx="9">
                  <c:v>1235.7927479067871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'fuel per block hr'!$A$10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'fuel per block hr'!$G$5:$P$5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'fuel per block hr'!$G$10:$P$10</c:f>
              <c:numCache>
                <c:formatCode>_(* #,##0_);_(* \(#,##0\);_(* "-"??_);_(@_)</c:formatCode>
                <c:ptCount val="10"/>
                <c:pt idx="0">
                  <c:v>1337.7348215414174</c:v>
                </c:pt>
                <c:pt idx="1">
                  <c:v>1300.6069687410381</c:v>
                </c:pt>
                <c:pt idx="2">
                  <c:v>1263.9285840981408</c:v>
                </c:pt>
                <c:pt idx="3">
                  <c:v>1058.9461039182625</c:v>
                </c:pt>
                <c:pt idx="4">
                  <c:v>1203.5882003762893</c:v>
                </c:pt>
                <c:pt idx="5">
                  <c:v>1237.8063068616359</c:v>
                </c:pt>
                <c:pt idx="6">
                  <c:v>1223.0492452992444</c:v>
                </c:pt>
                <c:pt idx="7">
                  <c:v>1236.7415828773871</c:v>
                </c:pt>
                <c:pt idx="8">
                  <c:v>1241.3917216539469</c:v>
                </c:pt>
                <c:pt idx="9">
                  <c:v>1288.9379797277952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'fuel per block hr'!$A$11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'fuel per block hr'!$G$5:$P$5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'fuel per block hr'!$G$11:$P$11</c:f>
              <c:numCache>
                <c:formatCode>_(* #,##0_);_(* \(#,##0\);_(* "-"??_);_(@_)</c:formatCode>
                <c:ptCount val="10"/>
                <c:pt idx="0">
                  <c:v>1062.3771909549937</c:v>
                </c:pt>
                <c:pt idx="1">
                  <c:v>874.16393262345161</c:v>
                </c:pt>
                <c:pt idx="2">
                  <c:v>898.16052866642713</c:v>
                </c:pt>
                <c:pt idx="3">
                  <c:v>913.82507719030434</c:v>
                </c:pt>
                <c:pt idx="4">
                  <c:v>906.72126051113446</c:v>
                </c:pt>
                <c:pt idx="5">
                  <c:v>868.08491610806459</c:v>
                </c:pt>
                <c:pt idx="6">
                  <c:v>882.14615215277388</c:v>
                </c:pt>
                <c:pt idx="7">
                  <c:v>855.1497526375216</c:v>
                </c:pt>
                <c:pt idx="8">
                  <c:v>884.3918812187851</c:v>
                </c:pt>
                <c:pt idx="9">
                  <c:v>878.59301819054542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'fuel per block hr'!$A$12</c:f>
              <c:strCache>
                <c:ptCount val="1"/>
                <c:pt idx="0">
                  <c:v>American West</c:v>
                </c:pt>
              </c:strCache>
            </c:strRef>
          </c:tx>
          <c:marker>
            <c:symbol val="none"/>
          </c:marker>
          <c:cat>
            <c:numRef>
              <c:f>'fuel per block hr'!$G$5:$P$5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'fuel per block hr'!$G$12:$L$12</c:f>
              <c:numCache>
                <c:formatCode>_(* #,##0_);_(* \(#,##0\);_(* "-"??_);_(@_)</c:formatCode>
                <c:ptCount val="6"/>
                <c:pt idx="0">
                  <c:v>820.19985641192363</c:v>
                </c:pt>
                <c:pt idx="1">
                  <c:v>814.21189878650091</c:v>
                </c:pt>
                <c:pt idx="2">
                  <c:v>599.39649851254399</c:v>
                </c:pt>
                <c:pt idx="3">
                  <c:v>819.97732177028627</c:v>
                </c:pt>
                <c:pt idx="4">
                  <c:v>812.48092203404508</c:v>
                </c:pt>
                <c:pt idx="5">
                  <c:v>800.62774721115431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88832"/>
        <c:axId val="108890368"/>
      </c:lineChart>
      <c:catAx>
        <c:axId val="10888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890368"/>
        <c:crosses val="autoZero"/>
        <c:auto val="1"/>
        <c:lblAlgn val="ctr"/>
        <c:lblOffset val="100"/>
        <c:noMultiLvlLbl val="0"/>
      </c:catAx>
      <c:valAx>
        <c:axId val="108890368"/>
        <c:scaling>
          <c:orientation val="minMax"/>
          <c:min val="6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08888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'avg stage lenght'!$A$5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'avg stage lenght'!$B$4:$P$4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'avg stage lenght'!$B$5:$P$5</c:f>
              <c:numCache>
                <c:formatCode>_(* #,##0_);_(* \(#,##0\);_(* "-"??_);_(@_)</c:formatCode>
                <c:ptCount val="15"/>
                <c:pt idx="0">
                  <c:v>1118.0534383496602</c:v>
                </c:pt>
                <c:pt idx="1">
                  <c:v>1161.9325204262561</c:v>
                </c:pt>
                <c:pt idx="2">
                  <c:v>1170.0391864394874</c:v>
                </c:pt>
                <c:pt idx="3">
                  <c:v>1192.9054634388885</c:v>
                </c:pt>
                <c:pt idx="4">
                  <c:v>1199.7252349406872</c:v>
                </c:pt>
                <c:pt idx="5">
                  <c:v>1164.4504479080156</c:v>
                </c:pt>
                <c:pt idx="6">
                  <c:v>1178.6079039943695</c:v>
                </c:pt>
                <c:pt idx="7">
                  <c:v>1117.0574735987002</c:v>
                </c:pt>
                <c:pt idx="8">
                  <c:v>1172.581162060344</c:v>
                </c:pt>
                <c:pt idx="9">
                  <c:v>1251.2894167487098</c:v>
                </c:pt>
                <c:pt idx="10">
                  <c:v>1248.3328607636872</c:v>
                </c:pt>
                <c:pt idx="11">
                  <c:v>1262.2755877680397</c:v>
                </c:pt>
                <c:pt idx="12">
                  <c:v>1250.6027255959395</c:v>
                </c:pt>
                <c:pt idx="13">
                  <c:v>1253.688128056189</c:v>
                </c:pt>
                <c:pt idx="14">
                  <c:v>1263.2154543829995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'avg stage lenght'!$A$6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'avg stage lenght'!$B$4:$P$4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'avg stage lenght'!$B$6:$P$6</c:f>
              <c:numCache>
                <c:formatCode>_(* #,##0_);_(* \(#,##0\);_(* "-"??_);_(@_)</c:formatCode>
                <c:ptCount val="15"/>
                <c:pt idx="0">
                  <c:v>817.35071104446388</c:v>
                </c:pt>
                <c:pt idx="1">
                  <c:v>882.04049263760021</c:v>
                </c:pt>
                <c:pt idx="2">
                  <c:v>959.00481839637882</c:v>
                </c:pt>
                <c:pt idx="3">
                  <c:v>1033.8367643607728</c:v>
                </c:pt>
                <c:pt idx="4">
                  <c:v>1106.9926583026531</c:v>
                </c:pt>
                <c:pt idx="5">
                  <c:v>1153.7441916359558</c:v>
                </c:pt>
                <c:pt idx="6">
                  <c:v>1177.8820582722781</c:v>
                </c:pt>
                <c:pt idx="7">
                  <c:v>1215.8737510418446</c:v>
                </c:pt>
                <c:pt idx="8">
                  <c:v>1266.3738354026805</c:v>
                </c:pt>
                <c:pt idx="9">
                  <c:v>1320.3396618246018</c:v>
                </c:pt>
                <c:pt idx="10">
                  <c:v>1381.1648891458799</c:v>
                </c:pt>
                <c:pt idx="11">
                  <c:v>1423.474223794826</c:v>
                </c:pt>
                <c:pt idx="12">
                  <c:v>1442.591619494483</c:v>
                </c:pt>
                <c:pt idx="13">
                  <c:v>1491.669249555436</c:v>
                </c:pt>
                <c:pt idx="14">
                  <c:v>1548.6121679272296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'avg stage lenght'!$A$7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'avg stage lenght'!$B$4:$P$4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'avg stage lenght'!$B$7:$P$7</c:f>
              <c:numCache>
                <c:formatCode>_(* #,##0_);_(* \(#,##0\);_(* "-"??_);_(@_)</c:formatCode>
                <c:ptCount val="15"/>
                <c:pt idx="0">
                  <c:v>760.54132840280556</c:v>
                </c:pt>
                <c:pt idx="1">
                  <c:v>783.36563581236987</c:v>
                </c:pt>
                <c:pt idx="2">
                  <c:v>794.65846524982089</c:v>
                </c:pt>
                <c:pt idx="3">
                  <c:v>823.08631710636598</c:v>
                </c:pt>
                <c:pt idx="4">
                  <c:v>849.47624990600639</c:v>
                </c:pt>
                <c:pt idx="5">
                  <c:v>871.01430983875116</c:v>
                </c:pt>
                <c:pt idx="6">
                  <c:v>884.72104842280567</c:v>
                </c:pt>
                <c:pt idx="7">
                  <c:v>892.92542891444953</c:v>
                </c:pt>
                <c:pt idx="8">
                  <c:v>947.60259550086698</c:v>
                </c:pt>
                <c:pt idx="9">
                  <c:v>984.43065988185697</c:v>
                </c:pt>
                <c:pt idx="10">
                  <c:v>1038.9238243881359</c:v>
                </c:pt>
                <c:pt idx="11">
                  <c:v>1170.0772618073522</c:v>
                </c:pt>
                <c:pt idx="12">
                  <c:v>1237.0024100832673</c:v>
                </c:pt>
                <c:pt idx="13">
                  <c:v>1281.8107500268411</c:v>
                </c:pt>
                <c:pt idx="14">
                  <c:v>1289.6784146454754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'avg stage lenght'!$A$8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'avg stage lenght'!$B$4:$P$4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'avg stage lenght'!$B$8:$P$8</c:f>
              <c:numCache>
                <c:formatCode>_(* #,##0_);_(* \(#,##0\);_(* "-"??_);_(@_)</c:formatCode>
                <c:ptCount val="15"/>
                <c:pt idx="0">
                  <c:v>846.33335334140713</c:v>
                </c:pt>
                <c:pt idx="1">
                  <c:v>862.03131422879392</c:v>
                </c:pt>
                <c:pt idx="2">
                  <c:v>882.37217761095553</c:v>
                </c:pt>
                <c:pt idx="3">
                  <c:v>898.9100894011641</c:v>
                </c:pt>
                <c:pt idx="4">
                  <c:v>904.85627722216714</c:v>
                </c:pt>
                <c:pt idx="5">
                  <c:v>914.28232397833574</c:v>
                </c:pt>
                <c:pt idx="6">
                  <c:v>927.82234586450568</c:v>
                </c:pt>
                <c:pt idx="7">
                  <c:v>921.03693825136804</c:v>
                </c:pt>
                <c:pt idx="8">
                  <c:v>914.99177037298125</c:v>
                </c:pt>
                <c:pt idx="9">
                  <c:v>924.55254834412176</c:v>
                </c:pt>
                <c:pt idx="10">
                  <c:v>960.60647623724253</c:v>
                </c:pt>
                <c:pt idx="11">
                  <c:v>977.96792790364282</c:v>
                </c:pt>
                <c:pt idx="12">
                  <c:v>1002.8131318415024</c:v>
                </c:pt>
                <c:pt idx="13">
                  <c:v>1085.4616546914106</c:v>
                </c:pt>
                <c:pt idx="14">
                  <c:v>1142.0296989849492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'avg stage lenght'!$A$9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'avg stage lenght'!$B$4:$P$4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'avg stage lenght'!$B$9:$P$9</c:f>
              <c:numCache>
                <c:formatCode>_(* #,##0_);_(* \(#,##0\);_(* "-"??_);_(@_)</c:formatCode>
                <c:ptCount val="15"/>
                <c:pt idx="0">
                  <c:v>1045.8201966027375</c:v>
                </c:pt>
                <c:pt idx="1">
                  <c:v>1068.0897164745106</c:v>
                </c:pt>
                <c:pt idx="2">
                  <c:v>1087.53149613201</c:v>
                </c:pt>
                <c:pt idx="3">
                  <c:v>1114.604440651146</c:v>
                </c:pt>
                <c:pt idx="4">
                  <c:v>1120.9719428443218</c:v>
                </c:pt>
                <c:pt idx="5">
                  <c:v>1145.2464142844412</c:v>
                </c:pt>
                <c:pt idx="6">
                  <c:v>1181.3700885834585</c:v>
                </c:pt>
                <c:pt idx="7">
                  <c:v>1224.0447560619339</c:v>
                </c:pt>
                <c:pt idx="8">
                  <c:v>1255.1292750943278</c:v>
                </c:pt>
                <c:pt idx="9">
                  <c:v>1293.051932404461</c:v>
                </c:pt>
                <c:pt idx="10">
                  <c:v>1367.6716509002135</c:v>
                </c:pt>
                <c:pt idx="11">
                  <c:v>1363.5874246889152</c:v>
                </c:pt>
                <c:pt idx="12">
                  <c:v>1370.9461300365801</c:v>
                </c:pt>
                <c:pt idx="13">
                  <c:v>1401.6925757038355</c:v>
                </c:pt>
                <c:pt idx="14">
                  <c:v>1446.4435462740357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'avg stage lenght'!$A$10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'avg stage lenght'!$B$4:$P$4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'avg stage lenght'!$B$10:$P$10</c:f>
              <c:numCache>
                <c:formatCode>_(* #,##0_);_(* \(#,##0\);_(* "-"??_);_(@_)</c:formatCode>
                <c:ptCount val="15"/>
                <c:pt idx="0">
                  <c:v>563.19264789357146</c:v>
                </c:pt>
                <c:pt idx="1">
                  <c:v>579.62813170694881</c:v>
                </c:pt>
                <c:pt idx="2">
                  <c:v>592.04619791624259</c:v>
                </c:pt>
                <c:pt idx="3">
                  <c:v>597.01998874231322</c:v>
                </c:pt>
                <c:pt idx="4">
                  <c:v>615.77804598428736</c:v>
                </c:pt>
                <c:pt idx="5">
                  <c:v>639.27807310863443</c:v>
                </c:pt>
                <c:pt idx="6">
                  <c:v>666.99768684198375</c:v>
                </c:pt>
                <c:pt idx="7">
                  <c:v>685.04631858091545</c:v>
                </c:pt>
                <c:pt idx="8">
                  <c:v>761.81453405528646</c:v>
                </c:pt>
                <c:pt idx="9">
                  <c:v>781.94579024131531</c:v>
                </c:pt>
                <c:pt idx="10">
                  <c:v>777.17340339442956</c:v>
                </c:pt>
                <c:pt idx="11">
                  <c:v>920.30145192608381</c:v>
                </c:pt>
                <c:pt idx="12">
                  <c:v>924.47820950130529</c:v>
                </c:pt>
                <c:pt idx="13">
                  <c:v>954.73176291793311</c:v>
                </c:pt>
                <c:pt idx="14">
                  <c:v>972.05469300958021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'avg stage lenght'!$A$11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'avg stage lenght'!$B$4:$P$4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'avg stage lenght'!$B$11:$P$11</c:f>
              <c:numCache>
                <c:formatCode>_(* #,##0_);_(* \(#,##0\);_(* "-"??_);_(@_)</c:formatCode>
                <c:ptCount val="15"/>
                <c:pt idx="0">
                  <c:v>686.01494905586253</c:v>
                </c:pt>
                <c:pt idx="1">
                  <c:v>733.03431556827934</c:v>
                </c:pt>
                <c:pt idx="2">
                  <c:v>780.7726608118179</c:v>
                </c:pt>
                <c:pt idx="3">
                  <c:v>822.83586475310142</c:v>
                </c:pt>
                <c:pt idx="4">
                  <c:v>862.28460816853249</c:v>
                </c:pt>
                <c:pt idx="5">
                  <c:v>877.50357045086514</c:v>
                </c:pt>
                <c:pt idx="6">
                  <c:v>893.6569478790185</c:v>
                </c:pt>
                <c:pt idx="7">
                  <c:v>949.25445452788199</c:v>
                </c:pt>
                <c:pt idx="8">
                  <c:v>1005.5498268214134</c:v>
                </c:pt>
                <c:pt idx="9">
                  <c:v>1052.317723328732</c:v>
                </c:pt>
                <c:pt idx="10">
                  <c:v>1027.8400770898115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75904"/>
        <c:axId val="111658112"/>
      </c:lineChart>
      <c:catAx>
        <c:axId val="1104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658112"/>
        <c:crosses val="autoZero"/>
        <c:auto val="1"/>
        <c:lblAlgn val="ctr"/>
        <c:lblOffset val="100"/>
        <c:noMultiLvlLbl val="0"/>
      </c:catAx>
      <c:valAx>
        <c:axId val="1116581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10475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464344</xdr:colOff>
      <xdr:row>154</xdr:row>
      <xdr:rowOff>9525</xdr:rowOff>
    </xdr:from>
    <xdr:to>
      <xdr:col>12</xdr:col>
      <xdr:colOff>95250</xdr:colOff>
      <xdr:row>170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28</xdr:row>
      <xdr:rowOff>0</xdr:rowOff>
    </xdr:from>
    <xdr:to>
      <xdr:col>11</xdr:col>
      <xdr:colOff>638175</xdr:colOff>
      <xdr:row>44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29</xdr:row>
      <xdr:rowOff>28575</xdr:rowOff>
    </xdr:from>
    <xdr:to>
      <xdr:col>13</xdr:col>
      <xdr:colOff>361950</xdr:colOff>
      <xdr:row>46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29</xdr:row>
      <xdr:rowOff>19050</xdr:rowOff>
    </xdr:from>
    <xdr:to>
      <xdr:col>14</xdr:col>
      <xdr:colOff>152400</xdr:colOff>
      <xdr:row>46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25</xdr:row>
      <xdr:rowOff>9525</xdr:rowOff>
    </xdr:from>
    <xdr:to>
      <xdr:col>14</xdr:col>
      <xdr:colOff>19050</xdr:colOff>
      <xdr:row>42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15</xdr:row>
      <xdr:rowOff>52387</xdr:rowOff>
    </xdr:from>
    <xdr:to>
      <xdr:col>15</xdr:col>
      <xdr:colOff>457200</xdr:colOff>
      <xdr:row>32</xdr:row>
      <xdr:rowOff>42862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1276350</xdr:colOff>
      <xdr:row>20</xdr:row>
      <xdr:rowOff>109537</xdr:rowOff>
    </xdr:from>
    <xdr:to>
      <xdr:col>7</xdr:col>
      <xdr:colOff>552450</xdr:colOff>
      <xdr:row>37</xdr:row>
      <xdr:rowOff>100012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32</xdr:row>
      <xdr:rowOff>33337</xdr:rowOff>
    </xdr:from>
    <xdr:to>
      <xdr:col>10</xdr:col>
      <xdr:colOff>333375</xdr:colOff>
      <xdr:row>49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30</xdr:row>
      <xdr:rowOff>147637</xdr:rowOff>
    </xdr:from>
    <xdr:to>
      <xdr:col>8</xdr:col>
      <xdr:colOff>876300</xdr:colOff>
      <xdr:row>47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34</xdr:row>
      <xdr:rowOff>42862</xdr:rowOff>
    </xdr:from>
    <xdr:to>
      <xdr:col>8</xdr:col>
      <xdr:colOff>390525</xdr:colOff>
      <xdr:row>51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31</xdr:row>
      <xdr:rowOff>66675</xdr:rowOff>
    </xdr:from>
    <xdr:to>
      <xdr:col>14</xdr:col>
      <xdr:colOff>581025</xdr:colOff>
      <xdr:row>48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31</xdr:row>
      <xdr:rowOff>128587</xdr:rowOff>
    </xdr:from>
    <xdr:to>
      <xdr:col>9</xdr:col>
      <xdr:colOff>742950</xdr:colOff>
      <xdr:row>48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29</xdr:row>
      <xdr:rowOff>100012</xdr:rowOff>
    </xdr:from>
    <xdr:to>
      <xdr:col>11</xdr:col>
      <xdr:colOff>285750</xdr:colOff>
      <xdr:row>46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24</xdr:row>
      <xdr:rowOff>100012</xdr:rowOff>
    </xdr:from>
    <xdr:to>
      <xdr:col>11</xdr:col>
      <xdr:colOff>285750</xdr:colOff>
      <xdr:row>41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533400</xdr:colOff>
      <xdr:row>25</xdr:row>
      <xdr:rowOff>133349</xdr:rowOff>
    </xdr:from>
    <xdr:to>
      <xdr:col>19</xdr:col>
      <xdr:colOff>457200</xdr:colOff>
      <xdr:row>52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31</xdr:row>
      <xdr:rowOff>4762</xdr:rowOff>
    </xdr:from>
    <xdr:to>
      <xdr:col>13</xdr:col>
      <xdr:colOff>295275</xdr:colOff>
      <xdr:row>45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6"/>
  <sheetViews>
    <sheetView topLeftCell="B121" zoomScale="80" zoomScaleNormal="80" workbookViewId="0">
      <selection activeCell="B169" sqref="B169"/>
    </sheetView>
  </sheetViews>
  <sheetFormatPr defaultColWidth="8" defaultRowHeight="12.75" x14ac:dyDescent="0.2"/>
  <cols>
    <col min="1" max="1" width="4.140625" style="14" customWidth="1"/>
    <col min="2" max="2" width="33.28515625" style="12" customWidth="1"/>
    <col min="3" max="17" width="14.85546875" style="14" bestFit="1" customWidth="1"/>
    <col min="18" max="18" width="8" style="14"/>
    <col min="19" max="19" width="16.7109375" style="14" customWidth="1"/>
    <col min="20" max="16384" width="8" style="14"/>
  </cols>
  <sheetData>
    <row r="1" spans="1:17" s="2" customFormat="1" ht="20.25" x14ac:dyDescent="0.3">
      <c r="A1" s="1" t="s">
        <v>0</v>
      </c>
    </row>
    <row r="2" spans="1:17" s="2" customFormat="1" ht="15.75" x14ac:dyDescent="0.25">
      <c r="A2" s="3" t="s">
        <v>1</v>
      </c>
    </row>
    <row r="3" spans="1:17" s="4" customFormat="1" x14ac:dyDescent="0.2">
      <c r="B3" s="5"/>
      <c r="C3" s="6">
        <v>1995</v>
      </c>
      <c r="D3" s="6">
        <v>1996</v>
      </c>
      <c r="E3" s="6">
        <v>1997</v>
      </c>
      <c r="F3" s="6">
        <v>1998</v>
      </c>
      <c r="G3" s="6">
        <v>1999</v>
      </c>
      <c r="H3" s="6">
        <v>2000</v>
      </c>
      <c r="I3" s="6">
        <v>2001</v>
      </c>
      <c r="J3" s="6">
        <v>2002</v>
      </c>
      <c r="K3" s="6">
        <v>2003</v>
      </c>
      <c r="L3" s="6">
        <v>2004</v>
      </c>
      <c r="M3" s="6">
        <v>2005</v>
      </c>
      <c r="N3" s="6">
        <v>2006</v>
      </c>
      <c r="O3" s="6">
        <v>2007</v>
      </c>
      <c r="P3" s="6">
        <v>2008</v>
      </c>
      <c r="Q3" s="6">
        <v>2009</v>
      </c>
    </row>
    <row r="4" spans="1:17" s="10" customFormat="1" x14ac:dyDescent="0.2">
      <c r="A4" s="7"/>
      <c r="B4" s="8" t="s">
        <v>2</v>
      </c>
      <c r="C4" s="9">
        <v>2440317</v>
      </c>
      <c r="D4" s="9">
        <v>2559859</v>
      </c>
      <c r="E4" s="9">
        <v>2692310</v>
      </c>
      <c r="F4" s="9">
        <v>2343303</v>
      </c>
      <c r="G4" s="9">
        <v>2631893</v>
      </c>
      <c r="H4" s="9">
        <v>3116235</v>
      </c>
      <c r="I4" s="9">
        <v>3226359</v>
      </c>
      <c r="J4" s="9">
        <v>2195834</v>
      </c>
      <c r="K4" s="9">
        <v>1757440</v>
      </c>
      <c r="L4" s="9">
        <v>1800049</v>
      </c>
      <c r="M4" s="9">
        <v>1904200</v>
      </c>
      <c r="N4" s="9">
        <v>3356184.35</v>
      </c>
      <c r="O4" s="9">
        <v>3395666.07</v>
      </c>
      <c r="P4" s="9">
        <v>4136014.99</v>
      </c>
      <c r="Q4" s="9">
        <v>2881711</v>
      </c>
    </row>
    <row r="5" spans="1:17" x14ac:dyDescent="0.2">
      <c r="A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s="10" customFormat="1" x14ac:dyDescent="0.2">
      <c r="B6" s="15" t="s">
        <v>3</v>
      </c>
      <c r="C6" s="16">
        <v>757870</v>
      </c>
      <c r="D6" s="16">
        <v>794773</v>
      </c>
      <c r="E6" s="16">
        <v>863599</v>
      </c>
      <c r="F6" s="16">
        <v>770475</v>
      </c>
      <c r="G6" s="16">
        <v>853454</v>
      </c>
      <c r="H6" s="16">
        <v>883916</v>
      </c>
      <c r="I6" s="16">
        <v>935910</v>
      </c>
      <c r="J6" s="16">
        <v>760559</v>
      </c>
      <c r="K6" s="16">
        <v>530992</v>
      </c>
      <c r="L6" s="16">
        <v>470677</v>
      </c>
      <c r="M6" s="16">
        <v>318973</v>
      </c>
      <c r="N6" s="16">
        <v>481192.93</v>
      </c>
      <c r="O6" s="16">
        <v>484388.92</v>
      </c>
      <c r="P6" s="16">
        <v>501747.72</v>
      </c>
      <c r="Q6" s="16">
        <v>461865</v>
      </c>
    </row>
    <row r="7" spans="1:17" x14ac:dyDescent="0.2">
      <c r="B7" s="11" t="s">
        <v>4</v>
      </c>
      <c r="C7" s="17">
        <v>500485</v>
      </c>
      <c r="D7" s="17">
        <v>496302</v>
      </c>
      <c r="E7" s="17">
        <v>501528</v>
      </c>
      <c r="F7" s="17">
        <v>483949</v>
      </c>
      <c r="G7" s="17">
        <v>478729</v>
      </c>
      <c r="H7" s="17">
        <v>476890</v>
      </c>
      <c r="I7" s="17">
        <v>535696</v>
      </c>
      <c r="J7" s="17">
        <v>390001</v>
      </c>
      <c r="K7" s="17">
        <v>306444</v>
      </c>
      <c r="L7" s="17">
        <v>253485</v>
      </c>
      <c r="M7" s="17">
        <v>202828</v>
      </c>
      <c r="N7" s="17">
        <v>320287.26</v>
      </c>
      <c r="O7" s="17">
        <v>310355.03999999998</v>
      </c>
      <c r="P7" s="17">
        <v>331886.78000000003</v>
      </c>
      <c r="Q7" s="17">
        <v>306431</v>
      </c>
    </row>
    <row r="8" spans="1:17" x14ac:dyDescent="0.2">
      <c r="B8" s="11" t="s">
        <v>5</v>
      </c>
      <c r="C8" s="17">
        <v>42268</v>
      </c>
      <c r="D8" s="17">
        <v>36632</v>
      </c>
      <c r="E8" s="17">
        <v>34802</v>
      </c>
      <c r="F8" s="17">
        <v>45382</v>
      </c>
      <c r="G8" s="17">
        <v>97706</v>
      </c>
      <c r="H8" s="17">
        <v>114576</v>
      </c>
      <c r="I8" s="17">
        <v>102706</v>
      </c>
      <c r="J8" s="17">
        <v>66355</v>
      </c>
      <c r="K8" s="17">
        <v>21339</v>
      </c>
      <c r="L8" s="17">
        <v>23840</v>
      </c>
      <c r="M8" s="17">
        <v>22271</v>
      </c>
      <c r="N8" s="17">
        <v>0</v>
      </c>
      <c r="O8" s="17">
        <v>0</v>
      </c>
      <c r="P8" s="17">
        <v>0</v>
      </c>
      <c r="Q8" s="17">
        <v>0</v>
      </c>
    </row>
    <row r="9" spans="1:17" x14ac:dyDescent="0.2">
      <c r="B9" s="11" t="s">
        <v>6</v>
      </c>
      <c r="C9" s="17">
        <v>182301</v>
      </c>
      <c r="D9" s="17">
        <v>231481</v>
      </c>
      <c r="E9" s="17">
        <v>295726</v>
      </c>
      <c r="F9" s="17">
        <v>207170</v>
      </c>
      <c r="G9" s="17">
        <v>235445</v>
      </c>
      <c r="H9" s="17">
        <v>249117</v>
      </c>
      <c r="I9" s="17">
        <v>256423</v>
      </c>
      <c r="J9" s="17">
        <v>278988</v>
      </c>
      <c r="K9" s="17">
        <v>186086</v>
      </c>
      <c r="L9" s="17">
        <v>175237</v>
      </c>
      <c r="M9" s="17">
        <v>75431</v>
      </c>
      <c r="N9" s="17">
        <v>138345.06</v>
      </c>
      <c r="O9" s="17">
        <v>145597.68</v>
      </c>
      <c r="P9" s="17">
        <v>142209.26</v>
      </c>
      <c r="Q9" s="17">
        <v>131462</v>
      </c>
    </row>
    <row r="10" spans="1:17" x14ac:dyDescent="0.2">
      <c r="B10" s="11" t="s">
        <v>7</v>
      </c>
      <c r="C10" s="17">
        <v>32816</v>
      </c>
      <c r="D10" s="17">
        <v>30358</v>
      </c>
      <c r="E10" s="17">
        <v>31543</v>
      </c>
      <c r="F10" s="17">
        <v>33974</v>
      </c>
      <c r="G10" s="17">
        <v>41574</v>
      </c>
      <c r="H10" s="17">
        <v>43333</v>
      </c>
      <c r="I10" s="17">
        <v>41085</v>
      </c>
      <c r="J10" s="17">
        <v>25215</v>
      </c>
      <c r="K10" s="17">
        <v>17123</v>
      </c>
      <c r="L10" s="17">
        <v>18115</v>
      </c>
      <c r="M10" s="17">
        <v>18443</v>
      </c>
      <c r="N10" s="17">
        <v>22560.61</v>
      </c>
      <c r="O10" s="17">
        <v>28436.2</v>
      </c>
      <c r="P10" s="17">
        <v>27651.68</v>
      </c>
      <c r="Q10" s="17">
        <v>23972</v>
      </c>
    </row>
    <row r="11" spans="1:17" x14ac:dyDescent="0.2">
      <c r="B11" s="1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10" customFormat="1" x14ac:dyDescent="0.2">
      <c r="B12" s="15" t="s">
        <v>8</v>
      </c>
      <c r="C12" s="16">
        <v>554875</v>
      </c>
      <c r="D12" s="16">
        <v>644593</v>
      </c>
      <c r="E12" s="16">
        <v>616458</v>
      </c>
      <c r="F12" s="16">
        <v>459675</v>
      </c>
      <c r="G12" s="16">
        <v>521051</v>
      </c>
      <c r="H12" s="16">
        <v>927742</v>
      </c>
      <c r="I12" s="16">
        <v>738809</v>
      </c>
      <c r="J12" s="16">
        <v>443645</v>
      </c>
      <c r="K12" s="16">
        <v>442587</v>
      </c>
      <c r="L12" s="16">
        <v>587311</v>
      </c>
      <c r="M12" s="16">
        <v>881149</v>
      </c>
      <c r="N12" s="16">
        <v>1671065.85</v>
      </c>
      <c r="O12" s="16">
        <v>1669241.32</v>
      </c>
      <c r="P12" s="16">
        <v>2238338.79</v>
      </c>
      <c r="Q12" s="16">
        <v>1103297</v>
      </c>
    </row>
    <row r="13" spans="1:17" x14ac:dyDescent="0.2">
      <c r="B13" s="12" t="s">
        <v>9</v>
      </c>
      <c r="C13" s="17">
        <v>502035</v>
      </c>
      <c r="D13" s="17">
        <v>569058</v>
      </c>
      <c r="E13" s="17">
        <v>548042</v>
      </c>
      <c r="F13" s="17">
        <v>400299</v>
      </c>
      <c r="G13" s="17">
        <v>461642</v>
      </c>
      <c r="H13" s="17">
        <v>859186</v>
      </c>
      <c r="I13" s="17">
        <v>673928</v>
      </c>
      <c r="J13" s="17">
        <v>395823</v>
      </c>
      <c r="K13" s="17">
        <v>407957</v>
      </c>
      <c r="L13" s="17">
        <v>548214</v>
      </c>
      <c r="M13" s="17">
        <v>841598</v>
      </c>
      <c r="N13" s="17">
        <v>1609352.52</v>
      </c>
      <c r="O13" s="17">
        <v>1615396.34</v>
      </c>
      <c r="P13" s="17">
        <v>2179198.9500000002</v>
      </c>
      <c r="Q13" s="17">
        <v>1058049</v>
      </c>
    </row>
    <row r="14" spans="1:17" x14ac:dyDescent="0.2">
      <c r="B14" s="12" t="s">
        <v>10</v>
      </c>
      <c r="C14" s="17">
        <v>17673</v>
      </c>
      <c r="D14" s="17">
        <v>16772</v>
      </c>
      <c r="E14" s="17">
        <v>11415</v>
      </c>
      <c r="F14" s="17">
        <v>7289</v>
      </c>
      <c r="G14" s="17">
        <v>3581</v>
      </c>
      <c r="H14" s="17">
        <v>3726</v>
      </c>
      <c r="I14" s="17">
        <v>12392</v>
      </c>
      <c r="J14" s="17">
        <v>16179</v>
      </c>
      <c r="K14" s="17">
        <v>8638</v>
      </c>
      <c r="L14" s="17">
        <v>8323</v>
      </c>
      <c r="M14" s="17">
        <v>8308</v>
      </c>
      <c r="N14" s="17">
        <v>3685.01</v>
      </c>
      <c r="O14" s="17">
        <v>2833.87</v>
      </c>
      <c r="P14" s="17">
        <v>2324.31</v>
      </c>
      <c r="Q14" s="17">
        <v>2794</v>
      </c>
    </row>
    <row r="15" spans="1:17" x14ac:dyDescent="0.2">
      <c r="B15" s="12" t="s">
        <v>11</v>
      </c>
      <c r="C15" s="17">
        <v>35167</v>
      </c>
      <c r="D15" s="17">
        <v>58763</v>
      </c>
      <c r="E15" s="17">
        <v>57001</v>
      </c>
      <c r="F15" s="17">
        <v>52087</v>
      </c>
      <c r="G15" s="17">
        <v>55828</v>
      </c>
      <c r="H15" s="17">
        <v>64830</v>
      </c>
      <c r="I15" s="17">
        <v>52489</v>
      </c>
      <c r="J15" s="17">
        <v>31643</v>
      </c>
      <c r="K15" s="17">
        <v>25992</v>
      </c>
      <c r="L15" s="17">
        <v>30774</v>
      </c>
      <c r="M15" s="17">
        <v>31243</v>
      </c>
      <c r="N15" s="17">
        <v>58028.32</v>
      </c>
      <c r="O15" s="17">
        <v>51011.11</v>
      </c>
      <c r="P15" s="17">
        <v>56815.53</v>
      </c>
      <c r="Q15" s="17">
        <v>42454</v>
      </c>
    </row>
    <row r="16" spans="1:17" x14ac:dyDescent="0.2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2:17" s="10" customFormat="1" x14ac:dyDescent="0.2">
      <c r="B17" s="15" t="s">
        <v>12</v>
      </c>
      <c r="C17" s="16">
        <v>621282</v>
      </c>
      <c r="D17" s="16">
        <v>626689</v>
      </c>
      <c r="E17" s="16">
        <v>664134</v>
      </c>
      <c r="F17" s="16">
        <v>633709</v>
      </c>
      <c r="G17" s="16">
        <v>699490</v>
      </c>
      <c r="H17" s="16">
        <v>739846</v>
      </c>
      <c r="I17" s="16">
        <v>822781</v>
      </c>
      <c r="J17" s="16">
        <v>543435</v>
      </c>
      <c r="K17" s="16">
        <v>441638</v>
      </c>
      <c r="L17" s="16">
        <v>394189</v>
      </c>
      <c r="M17" s="16">
        <v>359409</v>
      </c>
      <c r="N17" s="16">
        <v>604716.27</v>
      </c>
      <c r="O17" s="16">
        <v>643093.96</v>
      </c>
      <c r="P17" s="16">
        <v>785578.55</v>
      </c>
      <c r="Q17" s="16">
        <v>728696</v>
      </c>
    </row>
    <row r="18" spans="2:17" x14ac:dyDescent="0.2">
      <c r="B18" s="12" t="s">
        <v>13</v>
      </c>
      <c r="C18" s="17">
        <v>82356</v>
      </c>
      <c r="D18" s="17">
        <v>60394</v>
      </c>
      <c r="E18" s="17">
        <v>56510</v>
      </c>
      <c r="F18" s="17">
        <v>62010</v>
      </c>
      <c r="G18" s="17">
        <v>70132</v>
      </c>
      <c r="H18" s="17">
        <v>79514</v>
      </c>
      <c r="I18" s="17">
        <v>158949</v>
      </c>
      <c r="J18" s="17">
        <v>101169</v>
      </c>
      <c r="K18" s="17">
        <v>76186</v>
      </c>
      <c r="L18" s="17">
        <v>58852</v>
      </c>
      <c r="M18" s="17">
        <v>37403</v>
      </c>
      <c r="N18" s="17">
        <v>114609.28</v>
      </c>
      <c r="O18" s="17">
        <v>126354.57</v>
      </c>
      <c r="P18" s="17">
        <v>159076.32999999999</v>
      </c>
      <c r="Q18" s="17">
        <v>161699</v>
      </c>
    </row>
    <row r="19" spans="2:17" x14ac:dyDescent="0.2">
      <c r="B19" s="12" t="s">
        <v>14</v>
      </c>
      <c r="C19" s="17">
        <v>106628</v>
      </c>
      <c r="D19" s="17">
        <v>105880</v>
      </c>
      <c r="E19" s="17">
        <v>160596</v>
      </c>
      <c r="F19" s="17">
        <v>137150</v>
      </c>
      <c r="G19" s="17">
        <v>149517</v>
      </c>
      <c r="H19" s="17">
        <v>136028</v>
      </c>
      <c r="I19" s="17">
        <v>132300</v>
      </c>
      <c r="J19" s="17">
        <v>66100</v>
      </c>
      <c r="K19" s="17">
        <v>51621</v>
      </c>
      <c r="L19" s="17">
        <v>41273</v>
      </c>
      <c r="M19" s="17">
        <v>32224</v>
      </c>
      <c r="N19" s="17">
        <v>80894.25</v>
      </c>
      <c r="O19" s="17">
        <v>54026.9</v>
      </c>
      <c r="P19" s="17">
        <v>74737.88</v>
      </c>
      <c r="Q19" s="17">
        <v>77923</v>
      </c>
    </row>
    <row r="20" spans="2:17" x14ac:dyDescent="0.2">
      <c r="B20" s="12" t="s">
        <v>15</v>
      </c>
      <c r="C20" s="17">
        <v>173646</v>
      </c>
      <c r="D20" s="17">
        <v>185101</v>
      </c>
      <c r="E20" s="17">
        <v>169454</v>
      </c>
      <c r="F20" s="17">
        <v>164478</v>
      </c>
      <c r="G20" s="17">
        <v>171286</v>
      </c>
      <c r="H20" s="17">
        <v>184417</v>
      </c>
      <c r="I20" s="17">
        <v>228048</v>
      </c>
      <c r="J20" s="17">
        <v>151875</v>
      </c>
      <c r="K20" s="17">
        <v>127712</v>
      </c>
      <c r="L20" s="17">
        <v>141753</v>
      </c>
      <c r="M20" s="17">
        <v>177717</v>
      </c>
      <c r="N20" s="17">
        <v>321660.83</v>
      </c>
      <c r="O20" s="17">
        <v>379873.24</v>
      </c>
      <c r="P20" s="17">
        <v>498421.09</v>
      </c>
      <c r="Q20" s="17">
        <v>451240</v>
      </c>
    </row>
    <row r="21" spans="2:17" x14ac:dyDescent="0.2">
      <c r="B21" s="12" t="s">
        <v>16</v>
      </c>
      <c r="C21" s="17">
        <v>358817</v>
      </c>
      <c r="D21" s="17">
        <v>350291</v>
      </c>
      <c r="E21" s="17">
        <v>382272</v>
      </c>
      <c r="F21" s="17">
        <v>350586</v>
      </c>
      <c r="G21" s="17">
        <v>384785</v>
      </c>
      <c r="H21" s="17">
        <v>395137</v>
      </c>
      <c r="I21" s="17">
        <v>510349</v>
      </c>
      <c r="J21" s="17">
        <v>310476</v>
      </c>
      <c r="K21" s="17">
        <v>248155</v>
      </c>
      <c r="L21" s="17">
        <v>233956</v>
      </c>
      <c r="M21" s="17">
        <v>242000</v>
      </c>
      <c r="N21" s="17">
        <v>515338.71</v>
      </c>
      <c r="O21" s="17">
        <v>539880.61</v>
      </c>
      <c r="P21" s="17">
        <v>704166.06</v>
      </c>
      <c r="Q21" s="17">
        <v>650162</v>
      </c>
    </row>
    <row r="22" spans="2:17" x14ac:dyDescent="0.2">
      <c r="B22" s="12" t="s">
        <v>17</v>
      </c>
      <c r="C22" s="17">
        <v>263623</v>
      </c>
      <c r="D22" s="17">
        <v>277170</v>
      </c>
      <c r="E22" s="17">
        <v>281866</v>
      </c>
      <c r="F22" s="17">
        <v>283715</v>
      </c>
      <c r="G22" s="17">
        <v>314705</v>
      </c>
      <c r="H22" s="17">
        <v>348347</v>
      </c>
      <c r="I22" s="17">
        <v>312432</v>
      </c>
      <c r="J22" s="17">
        <v>232993</v>
      </c>
      <c r="K22" s="17">
        <v>193483</v>
      </c>
      <c r="L22" s="17">
        <v>160233</v>
      </c>
      <c r="M22" s="17">
        <v>117409</v>
      </c>
      <c r="N22" s="17">
        <v>89377.57</v>
      </c>
      <c r="O22" s="17">
        <v>103213.38</v>
      </c>
      <c r="P22" s="17">
        <v>81412.509999999995</v>
      </c>
      <c r="Q22" s="17">
        <v>78534</v>
      </c>
    </row>
    <row r="23" spans="2:17" x14ac:dyDescent="0.2">
      <c r="B23" s="1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2:17" s="10" customFormat="1" x14ac:dyDescent="0.2">
      <c r="B24" s="15" t="s">
        <v>18</v>
      </c>
      <c r="C24" s="16">
        <v>501667</v>
      </c>
      <c r="D24" s="16">
        <v>486498</v>
      </c>
      <c r="E24" s="16">
        <v>543118</v>
      </c>
      <c r="F24" s="16">
        <v>471002</v>
      </c>
      <c r="G24" s="16">
        <v>520805</v>
      </c>
      <c r="H24" s="16">
        <v>554041</v>
      </c>
      <c r="I24" s="16">
        <v>672609</v>
      </c>
      <c r="J24" s="16">
        <v>453635</v>
      </c>
      <c r="K24" s="16">
        <v>339377</v>
      </c>
      <c r="L24" s="16">
        <v>344067</v>
      </c>
      <c r="M24" s="16">
        <v>341911</v>
      </c>
      <c r="N24" s="16">
        <v>600593.44999999995</v>
      </c>
      <c r="O24" s="16">
        <v>601868.18000000005</v>
      </c>
      <c r="P24" s="16">
        <v>610349.93000000005</v>
      </c>
      <c r="Q24" s="16">
        <v>587853</v>
      </c>
    </row>
    <row r="25" spans="2:17" x14ac:dyDescent="0.2">
      <c r="B25" s="12" t="s">
        <v>19</v>
      </c>
      <c r="C25" s="17">
        <v>345038</v>
      </c>
      <c r="D25" s="17">
        <v>357702</v>
      </c>
      <c r="E25" s="17">
        <v>341913</v>
      </c>
      <c r="F25" s="17">
        <v>318965</v>
      </c>
      <c r="G25" s="17">
        <v>364765</v>
      </c>
      <c r="H25" s="17">
        <v>389250</v>
      </c>
      <c r="I25" s="17">
        <v>499101</v>
      </c>
      <c r="J25" s="17">
        <v>379239</v>
      </c>
      <c r="K25" s="17">
        <v>294423</v>
      </c>
      <c r="L25" s="17">
        <v>302667</v>
      </c>
      <c r="M25" s="17">
        <v>304417</v>
      </c>
      <c r="N25" s="17">
        <v>559476.97</v>
      </c>
      <c r="O25" s="17">
        <v>566170.84</v>
      </c>
      <c r="P25" s="17">
        <v>557986.16</v>
      </c>
      <c r="Q25" s="17">
        <v>534638</v>
      </c>
    </row>
    <row r="26" spans="2:17" x14ac:dyDescent="0.2">
      <c r="B26" s="12" t="s">
        <v>20</v>
      </c>
      <c r="C26" s="17">
        <v>156629</v>
      </c>
      <c r="D26" s="17">
        <v>128796</v>
      </c>
      <c r="E26" s="17">
        <v>201205</v>
      </c>
      <c r="F26" s="17">
        <v>152037</v>
      </c>
      <c r="G26" s="17">
        <v>156040</v>
      </c>
      <c r="H26" s="17">
        <v>164791</v>
      </c>
      <c r="I26" s="17">
        <v>173508</v>
      </c>
      <c r="J26" s="17">
        <v>74396</v>
      </c>
      <c r="K26" s="17">
        <v>44954</v>
      </c>
      <c r="L26" s="17">
        <v>41400</v>
      </c>
      <c r="M26" s="17">
        <v>37494</v>
      </c>
      <c r="N26" s="17">
        <v>41116.480000000003</v>
      </c>
      <c r="O26" s="17">
        <v>35697.339999999997</v>
      </c>
      <c r="P26" s="17">
        <v>52363.77</v>
      </c>
      <c r="Q26" s="17">
        <v>53215</v>
      </c>
    </row>
    <row r="27" spans="2:17" x14ac:dyDescent="0.2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2:17" s="10" customFormat="1" x14ac:dyDescent="0.2">
      <c r="B28" s="15" t="s">
        <v>21</v>
      </c>
      <c r="C28" s="16">
        <v>4623</v>
      </c>
      <c r="D28" s="16">
        <v>7306</v>
      </c>
      <c r="E28" s="16">
        <v>5001</v>
      </c>
      <c r="F28" s="16">
        <v>8442</v>
      </c>
      <c r="G28" s="16">
        <v>37093</v>
      </c>
      <c r="H28" s="16">
        <v>10690</v>
      </c>
      <c r="I28" s="16">
        <v>56250</v>
      </c>
      <c r="J28" s="16">
        <v>-5440</v>
      </c>
      <c r="K28" s="16">
        <v>2846</v>
      </c>
      <c r="L28" s="16">
        <v>3805</v>
      </c>
      <c r="M28" s="16">
        <v>2758</v>
      </c>
      <c r="N28" s="16">
        <v>-1384.1500000001397</v>
      </c>
      <c r="O28" s="16">
        <v>-2926.3100000001723</v>
      </c>
      <c r="P28" s="16">
        <v>0</v>
      </c>
      <c r="Q28" s="16">
        <v>0</v>
      </c>
    </row>
    <row r="29" spans="2:17" x14ac:dyDescent="0.2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2:17" x14ac:dyDescent="0.2">
      <c r="B30" s="15" t="s">
        <v>22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2:17" x14ac:dyDescent="0.2">
      <c r="B31" s="12" t="s">
        <v>23</v>
      </c>
      <c r="C31" s="19">
        <v>341.30136986301369</v>
      </c>
      <c r="D31" s="19">
        <v>345.84426229508199</v>
      </c>
      <c r="E31" s="19">
        <v>339.13972602739727</v>
      </c>
      <c r="F31" s="19">
        <v>323.55890410958904</v>
      </c>
      <c r="G31" s="19">
        <v>336.48767123287672</v>
      </c>
      <c r="H31" s="19">
        <v>347.94262295081967</v>
      </c>
      <c r="I31" s="19">
        <v>252.1013698630137</v>
      </c>
      <c r="J31" s="19">
        <v>225.7068493150685</v>
      </c>
      <c r="K31" s="19">
        <v>198.9890410958904</v>
      </c>
      <c r="L31" s="19">
        <v>211.26229508196721</v>
      </c>
      <c r="M31" s="19">
        <v>208.81095890410958</v>
      </c>
      <c r="N31" s="19">
        <v>283.21095890410959</v>
      </c>
      <c r="O31" s="19">
        <v>268.04931506849317</v>
      </c>
      <c r="P31" s="19">
        <v>268.64383561643837</v>
      </c>
      <c r="Q31" s="19">
        <v>255.3041095890411</v>
      </c>
    </row>
    <row r="32" spans="2:17" x14ac:dyDescent="0.2">
      <c r="B32" s="12" t="s">
        <v>24</v>
      </c>
      <c r="C32" s="19">
        <v>120.22484917930093</v>
      </c>
      <c r="D32" s="19">
        <v>121.20743991670436</v>
      </c>
      <c r="E32" s="19">
        <v>121.40361213146129</v>
      </c>
      <c r="F32" s="19">
        <v>121.63725952882109</v>
      </c>
      <c r="G32" s="19">
        <v>122.44754384654463</v>
      </c>
      <c r="H32" s="19">
        <v>124.02429143143399</v>
      </c>
      <c r="I32" s="19">
        <v>126.27064315892878</v>
      </c>
      <c r="J32" s="19">
        <v>129.75103667640965</v>
      </c>
      <c r="K32" s="19">
        <v>130.24673803618333</v>
      </c>
      <c r="L32" s="19">
        <v>127.38425848466089</v>
      </c>
      <c r="M32" s="19">
        <v>123.38474641109659</v>
      </c>
      <c r="N32" s="19">
        <v>134.46508309981598</v>
      </c>
      <c r="O32" s="19">
        <v>136.33007043571382</v>
      </c>
      <c r="P32" s="19">
        <v>135.34917582518619</v>
      </c>
      <c r="Q32" s="19">
        <v>135.40580523168029</v>
      </c>
    </row>
    <row r="33" spans="2:17" x14ac:dyDescent="0.2">
      <c r="B33" s="12" t="s">
        <v>25</v>
      </c>
      <c r="C33" s="19">
        <v>514.33061216817339</v>
      </c>
      <c r="D33" s="19">
        <v>519.21637613570635</v>
      </c>
      <c r="E33" s="19">
        <v>521.45081895188218</v>
      </c>
      <c r="F33" s="19">
        <v>519.01669914651166</v>
      </c>
      <c r="G33" s="19">
        <v>535.00149111713711</v>
      </c>
      <c r="H33" s="19">
        <v>553.83728851118201</v>
      </c>
      <c r="I33" s="19">
        <v>555.86134022707199</v>
      </c>
      <c r="J33" s="19">
        <v>538.70952337157701</v>
      </c>
      <c r="K33" s="19">
        <v>592.67473846731025</v>
      </c>
      <c r="L33" s="19">
        <v>624.71521617440646</v>
      </c>
      <c r="M33" s="19">
        <v>624.91414087175383</v>
      </c>
      <c r="N33" s="19">
        <v>790.35680211698764</v>
      </c>
      <c r="O33" s="19">
        <v>788.07959364163196</v>
      </c>
      <c r="P33" s="19">
        <v>798.5071887427348</v>
      </c>
      <c r="Q33" s="19">
        <v>790.82360951700628</v>
      </c>
    </row>
    <row r="34" spans="2:17" x14ac:dyDescent="0.2">
      <c r="B34" s="12" t="s">
        <v>26</v>
      </c>
      <c r="C34" s="19">
        <v>745.17997503066078</v>
      </c>
      <c r="D34" s="19">
        <v>785.45561013898475</v>
      </c>
      <c r="E34" s="19">
        <v>775.41181880255101</v>
      </c>
      <c r="F34" s="19">
        <v>760.65434324745695</v>
      </c>
      <c r="G34" s="19">
        <v>782.76561103444328</v>
      </c>
      <c r="H34" s="19">
        <v>783.15453725524901</v>
      </c>
      <c r="I34" s="19">
        <v>765.76401705953447</v>
      </c>
      <c r="J34" s="19">
        <v>769.30195208069279</v>
      </c>
      <c r="K34" s="19">
        <v>766.72359890045709</v>
      </c>
      <c r="L34" s="19">
        <v>762.04635709465413</v>
      </c>
      <c r="M34" s="19">
        <v>721.19657142691779</v>
      </c>
      <c r="N34" s="19">
        <v>763.97265139583544</v>
      </c>
      <c r="O34" s="19">
        <v>774.12106826802813</v>
      </c>
      <c r="P34" s="19">
        <v>761.27834691935061</v>
      </c>
      <c r="Q34" s="19">
        <v>746.83685481030591</v>
      </c>
    </row>
    <row r="35" spans="2:17" x14ac:dyDescent="0.2">
      <c r="B35" s="12" t="s">
        <v>27</v>
      </c>
      <c r="C35" s="20">
        <v>0.63968137768369615</v>
      </c>
      <c r="D35" s="20">
        <v>0.6813780998616068</v>
      </c>
      <c r="E35" s="20">
        <v>0.7080903044900434</v>
      </c>
      <c r="F35" s="20">
        <v>0.72097405202414189</v>
      </c>
      <c r="G35" s="20">
        <v>0.68535951446680898</v>
      </c>
      <c r="H35" s="20">
        <v>0.68281467813063412</v>
      </c>
      <c r="I35" s="20">
        <v>0.67237301111190362</v>
      </c>
      <c r="J35" s="20">
        <v>0.66345771136102516</v>
      </c>
      <c r="K35" s="20">
        <v>0.69301851867525066</v>
      </c>
      <c r="L35" s="20">
        <v>0.70949255685065926</v>
      </c>
      <c r="M35" s="20">
        <v>0.71167899375308286</v>
      </c>
      <c r="N35" s="20">
        <v>0.78383080885572209</v>
      </c>
      <c r="O35" s="20">
        <v>0.80425559963909043</v>
      </c>
      <c r="P35" s="20">
        <v>0.81411155160808979</v>
      </c>
      <c r="Q35" s="20">
        <v>0.81618443104620308</v>
      </c>
    </row>
    <row r="36" spans="2:17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7" x14ac:dyDescent="0.2">
      <c r="B37" s="15" t="s">
        <v>28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2:17" x14ac:dyDescent="0.2">
      <c r="B38" s="12" t="s">
        <v>29</v>
      </c>
      <c r="C38" s="21">
        <v>9.4709773228978538</v>
      </c>
      <c r="D38" s="21">
        <v>8.7565472945749292</v>
      </c>
      <c r="E38" s="21">
        <v>9.0390835797263023</v>
      </c>
      <c r="F38" s="21">
        <v>9.1623045072354561</v>
      </c>
      <c r="G38" s="21">
        <v>9.1096093406503922</v>
      </c>
      <c r="H38" s="21">
        <v>9.6728858944458835</v>
      </c>
      <c r="I38" s="21">
        <v>11.932979775476269</v>
      </c>
      <c r="J38" s="21">
        <v>9.1171236784288023</v>
      </c>
      <c r="K38" s="21">
        <v>8.8403711913645697</v>
      </c>
      <c r="L38" s="21">
        <v>8.8731150254778726</v>
      </c>
      <c r="M38" s="21">
        <v>9.0680828172562187</v>
      </c>
      <c r="N38" s="21">
        <v>9.723106837441474</v>
      </c>
      <c r="O38" s="21">
        <v>10.018254665876244</v>
      </c>
      <c r="P38" s="21">
        <v>9.5895670797001671</v>
      </c>
      <c r="Q38" s="21">
        <v>9.1710450067606715</v>
      </c>
    </row>
    <row r="39" spans="2:17" x14ac:dyDescent="0.2">
      <c r="B39" s="12" t="s">
        <v>30</v>
      </c>
      <c r="C39" s="21">
        <v>7.9580814770218753</v>
      </c>
      <c r="D39" s="21">
        <v>7.1841300689687859</v>
      </c>
      <c r="E39" s="21">
        <v>7.4004410838059229</v>
      </c>
      <c r="F39" s="21">
        <v>7.4405541113811298</v>
      </c>
      <c r="G39" s="21">
        <v>7.3337947206435539</v>
      </c>
      <c r="H39" s="21">
        <v>7.7121015807203941</v>
      </c>
      <c r="I39" s="21">
        <v>9.4704674136300895</v>
      </c>
      <c r="J39" s="21">
        <v>7.1803891579573458</v>
      </c>
      <c r="K39" s="21">
        <v>8.3674877118585727</v>
      </c>
      <c r="L39" s="21">
        <v>8.921096195132046</v>
      </c>
      <c r="M39" s="21">
        <v>9.1178755117035788</v>
      </c>
      <c r="N39" s="21">
        <v>9.620545215338776</v>
      </c>
      <c r="O39" s="21">
        <v>10.0835769332979</v>
      </c>
      <c r="P39" s="21">
        <v>9.2397226046606491</v>
      </c>
      <c r="Q39" s="21">
        <v>7.5033266799733855</v>
      </c>
    </row>
    <row r="40" spans="2:17" x14ac:dyDescent="0.2">
      <c r="B40" s="12" t="s">
        <v>31</v>
      </c>
      <c r="C40" s="21">
        <v>5.9785591009432073</v>
      </c>
      <c r="D40" s="21">
        <v>5.3954052409957418</v>
      </c>
      <c r="E40" s="21">
        <v>5.5161649944258633</v>
      </c>
      <c r="F40" s="21">
        <v>5.5746195988111671</v>
      </c>
      <c r="G40" s="21">
        <v>5.3566741031444902</v>
      </c>
      <c r="H40" s="21">
        <v>5.4571682096947711</v>
      </c>
      <c r="I40" s="21">
        <v>6.7051197061412573</v>
      </c>
      <c r="J40" s="21">
        <v>5.27936588859352</v>
      </c>
      <c r="K40" s="21">
        <v>4.7708967245391092</v>
      </c>
      <c r="L40" s="21">
        <v>4.6900882025814132</v>
      </c>
      <c r="M40" s="21">
        <v>4.7647869213813374</v>
      </c>
      <c r="N40" s="21">
        <v>4.3356421468095814</v>
      </c>
      <c r="O40" s="21">
        <v>4.3916474171589766</v>
      </c>
      <c r="P40" s="21">
        <v>4.1673040640456884</v>
      </c>
      <c r="Q40" s="21">
        <v>4.0110424312664987</v>
      </c>
    </row>
    <row r="41" spans="2:17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2:17" x14ac:dyDescent="0.2">
      <c r="B42" s="15" t="s">
        <v>32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2:17" s="22" customFormat="1" x14ac:dyDescent="0.2">
      <c r="B43" s="12" t="s">
        <v>29</v>
      </c>
      <c r="C43" s="19">
        <v>1179847</v>
      </c>
      <c r="D43" s="19">
        <v>1108395</v>
      </c>
      <c r="E43" s="19">
        <v>1118912</v>
      </c>
      <c r="F43" s="19">
        <v>1082059</v>
      </c>
      <c r="G43" s="19">
        <v>1118824</v>
      </c>
      <c r="H43" s="19">
        <v>1231813</v>
      </c>
      <c r="I43" s="19">
        <v>1098037</v>
      </c>
      <c r="J43" s="19">
        <v>751096</v>
      </c>
      <c r="K43" s="19">
        <v>642085</v>
      </c>
      <c r="L43" s="19">
        <v>686087</v>
      </c>
      <c r="M43" s="19">
        <v>691133</v>
      </c>
      <c r="N43" s="19">
        <v>1005097</v>
      </c>
      <c r="O43" s="19">
        <v>980166</v>
      </c>
      <c r="P43" s="19">
        <v>940305</v>
      </c>
      <c r="Q43" s="19">
        <v>854613</v>
      </c>
    </row>
    <row r="44" spans="2:17" s="22" customFormat="1" x14ac:dyDescent="0.2">
      <c r="B44" s="12" t="s">
        <v>30</v>
      </c>
      <c r="C44" s="19">
        <v>991378</v>
      </c>
      <c r="D44" s="19">
        <v>909360</v>
      </c>
      <c r="E44" s="19">
        <v>916071</v>
      </c>
      <c r="F44" s="19">
        <v>878722</v>
      </c>
      <c r="G44" s="19">
        <v>900722</v>
      </c>
      <c r="H44" s="19">
        <v>982113</v>
      </c>
      <c r="I44" s="19">
        <v>871444</v>
      </c>
      <c r="J44" s="19">
        <v>591542</v>
      </c>
      <c r="K44" s="19">
        <v>607739</v>
      </c>
      <c r="L44" s="19">
        <v>689797</v>
      </c>
      <c r="M44" s="19">
        <v>694928</v>
      </c>
      <c r="N44" s="19">
        <v>994495</v>
      </c>
      <c r="O44" s="19">
        <v>986557</v>
      </c>
      <c r="P44" s="19">
        <v>906001</v>
      </c>
      <c r="Q44" s="19">
        <v>699205</v>
      </c>
    </row>
    <row r="45" spans="2:17" s="22" customFormat="1" x14ac:dyDescent="0.2">
      <c r="B45" s="12" t="s">
        <v>31</v>
      </c>
      <c r="C45" s="19">
        <v>744779</v>
      </c>
      <c r="D45" s="19">
        <v>682945</v>
      </c>
      <c r="E45" s="19">
        <v>682824</v>
      </c>
      <c r="F45" s="19">
        <v>658357</v>
      </c>
      <c r="G45" s="19">
        <v>657896</v>
      </c>
      <c r="H45" s="19">
        <v>694954</v>
      </c>
      <c r="I45" s="19">
        <v>616985</v>
      </c>
      <c r="J45" s="19">
        <v>434930</v>
      </c>
      <c r="K45" s="19">
        <v>346515</v>
      </c>
      <c r="L45" s="19">
        <v>362647</v>
      </c>
      <c r="M45" s="19">
        <v>363153</v>
      </c>
      <c r="N45" s="19">
        <v>448184</v>
      </c>
      <c r="O45" s="19">
        <v>429670</v>
      </c>
      <c r="P45" s="19">
        <v>408625</v>
      </c>
      <c r="Q45" s="19">
        <v>373773</v>
      </c>
    </row>
    <row r="46" spans="2:17" s="22" customFormat="1" x14ac:dyDescent="0.2">
      <c r="B46" s="12" t="s">
        <v>33</v>
      </c>
      <c r="C46" s="23">
        <v>29459661000</v>
      </c>
      <c r="D46" s="23">
        <v>29285427000</v>
      </c>
      <c r="E46" s="23">
        <v>30608524000</v>
      </c>
      <c r="F46" s="23">
        <v>29966019000</v>
      </c>
      <c r="G46" s="23">
        <v>29537978000</v>
      </c>
      <c r="H46" s="23">
        <v>32594765000</v>
      </c>
      <c r="I46" s="23">
        <v>29117477000</v>
      </c>
      <c r="J46" s="23">
        <v>20169637861</v>
      </c>
      <c r="K46" s="23">
        <v>18537456768</v>
      </c>
      <c r="L46" s="23">
        <v>20475276742</v>
      </c>
      <c r="M46" s="23">
        <v>19927628048</v>
      </c>
      <c r="N46" s="23">
        <v>37334590992</v>
      </c>
      <c r="O46" s="23">
        <v>37127086207</v>
      </c>
      <c r="P46" s="23">
        <v>35953675683</v>
      </c>
      <c r="Q46" s="23">
        <v>32667292648</v>
      </c>
    </row>
    <row r="47" spans="2:17" s="22" customFormat="1" x14ac:dyDescent="0.2">
      <c r="B47" s="12" t="s">
        <v>34</v>
      </c>
      <c r="C47" s="23">
        <v>46053648000</v>
      </c>
      <c r="D47" s="23">
        <v>42979701000</v>
      </c>
      <c r="E47" s="23">
        <v>43226865000</v>
      </c>
      <c r="F47" s="23">
        <v>41563242000</v>
      </c>
      <c r="G47" s="23">
        <v>43098516000</v>
      </c>
      <c r="H47" s="23">
        <v>47735888000</v>
      </c>
      <c r="I47" s="23">
        <v>43305541000</v>
      </c>
      <c r="J47" s="23">
        <v>30400788951</v>
      </c>
      <c r="K47" s="23">
        <v>26748862070</v>
      </c>
      <c r="L47" s="23">
        <v>28859043755</v>
      </c>
      <c r="M47" s="23">
        <v>28000865872</v>
      </c>
      <c r="N47" s="23">
        <v>47630930770</v>
      </c>
      <c r="O47" s="23">
        <v>46163292147</v>
      </c>
      <c r="P47" s="23">
        <v>44163082580</v>
      </c>
      <c r="Q47" s="23">
        <v>40024400620</v>
      </c>
    </row>
    <row r="48" spans="2:17" s="22" customFormat="1" x14ac:dyDescent="0.2">
      <c r="B48" s="12" t="s">
        <v>35</v>
      </c>
      <c r="C48" s="23">
        <v>383062639</v>
      </c>
      <c r="D48" s="23">
        <v>354596228</v>
      </c>
      <c r="E48" s="23">
        <v>356059134</v>
      </c>
      <c r="F48" s="23">
        <v>341698277</v>
      </c>
      <c r="G48" s="23">
        <v>351975341</v>
      </c>
      <c r="H48" s="23">
        <v>384891439</v>
      </c>
      <c r="I48" s="23">
        <v>342958109</v>
      </c>
      <c r="J48" s="23">
        <v>234300933</v>
      </c>
      <c r="K48" s="23">
        <v>205370687</v>
      </c>
      <c r="L48" s="23">
        <v>226551099</v>
      </c>
      <c r="M48" s="23">
        <v>226939445</v>
      </c>
      <c r="N48" s="23">
        <v>354225273</v>
      </c>
      <c r="O48" s="23">
        <v>338614159</v>
      </c>
      <c r="P48" s="23">
        <v>326290000</v>
      </c>
      <c r="Q48" s="23">
        <v>295588513</v>
      </c>
    </row>
    <row r="49" spans="1:17" s="22" customFormat="1" x14ac:dyDescent="0.2">
      <c r="B49" s="12" t="s">
        <v>36</v>
      </c>
      <c r="C49" s="23">
        <v>879198358</v>
      </c>
      <c r="D49" s="23">
        <v>870595071</v>
      </c>
      <c r="E49" s="23">
        <v>867617589</v>
      </c>
      <c r="F49" s="23">
        <v>823072878</v>
      </c>
      <c r="G49" s="23">
        <v>875776952</v>
      </c>
      <c r="H49" s="23">
        <v>964699940</v>
      </c>
      <c r="I49" s="23">
        <v>840837224</v>
      </c>
      <c r="J49" s="23">
        <v>577819619</v>
      </c>
      <c r="K49" s="23">
        <v>492301722</v>
      </c>
      <c r="L49" s="23">
        <v>522830099</v>
      </c>
      <c r="M49" s="23">
        <v>498442750</v>
      </c>
      <c r="N49" s="23">
        <v>767866620</v>
      </c>
      <c r="O49" s="23">
        <v>758767151</v>
      </c>
      <c r="P49" s="23">
        <v>715833836</v>
      </c>
      <c r="Q49" s="23">
        <v>638256485</v>
      </c>
    </row>
    <row r="50" spans="1:17" s="22" customFormat="1" x14ac:dyDescent="0.2">
      <c r="B50" t="s">
        <v>37</v>
      </c>
      <c r="C50" s="19">
        <v>124575</v>
      </c>
      <c r="D50" s="19">
        <v>126579</v>
      </c>
      <c r="E50" s="19">
        <v>123786</v>
      </c>
      <c r="F50" s="19">
        <v>118099</v>
      </c>
      <c r="G50" s="19">
        <v>122818</v>
      </c>
      <c r="H50" s="19">
        <v>127347</v>
      </c>
      <c r="I50" s="19">
        <v>92017</v>
      </c>
      <c r="J50" s="19">
        <v>82383</v>
      </c>
      <c r="K50" s="19">
        <v>72631</v>
      </c>
      <c r="L50" s="19">
        <v>77322</v>
      </c>
      <c r="M50" s="19">
        <v>76216</v>
      </c>
      <c r="N50" s="19">
        <v>103372</v>
      </c>
      <c r="O50" s="19">
        <v>97838</v>
      </c>
      <c r="P50" s="19">
        <v>98055</v>
      </c>
      <c r="Q50" s="19">
        <v>93186</v>
      </c>
    </row>
    <row r="51" spans="1:17" x14ac:dyDescent="0.2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s="10" customFormat="1" x14ac:dyDescent="0.2">
      <c r="A52" s="24"/>
      <c r="B52" s="25" t="s">
        <v>38</v>
      </c>
      <c r="C52" s="26">
        <v>302293</v>
      </c>
      <c r="D52" s="26">
        <v>341301</v>
      </c>
      <c r="E52" s="26">
        <v>370217</v>
      </c>
      <c r="F52" s="26">
        <v>361910</v>
      </c>
      <c r="G52" s="26">
        <v>420743</v>
      </c>
      <c r="H52" s="26">
        <v>503140</v>
      </c>
      <c r="I52" s="26">
        <v>589509</v>
      </c>
      <c r="J52" s="26">
        <v>694022</v>
      </c>
      <c r="K52" s="26">
        <v>688951</v>
      </c>
      <c r="L52" s="26">
        <v>721942</v>
      </c>
      <c r="M52" s="26">
        <v>760640</v>
      </c>
      <c r="N52" s="26">
        <v>1109714.53</v>
      </c>
      <c r="O52" s="26">
        <v>1153860</v>
      </c>
      <c r="P52" s="26">
        <v>1471052.33</v>
      </c>
      <c r="Q52" s="26">
        <v>1028509</v>
      </c>
    </row>
    <row r="53" spans="1:17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s="10" customFormat="1" x14ac:dyDescent="0.2">
      <c r="B54" s="15" t="s">
        <v>3</v>
      </c>
      <c r="C54" s="16">
        <v>100019</v>
      </c>
      <c r="D54" s="16">
        <v>125110</v>
      </c>
      <c r="E54" s="16">
        <v>125962</v>
      </c>
      <c r="F54" s="16">
        <v>123536</v>
      </c>
      <c r="G54" s="16">
        <v>156424</v>
      </c>
      <c r="H54" s="16">
        <v>157418</v>
      </c>
      <c r="I54" s="16">
        <v>178404</v>
      </c>
      <c r="J54" s="16">
        <v>235879</v>
      </c>
      <c r="K54" s="16">
        <v>176117</v>
      </c>
      <c r="L54" s="16">
        <v>153897</v>
      </c>
      <c r="M54" s="16">
        <v>101392</v>
      </c>
      <c r="N54" s="16">
        <v>146123.91</v>
      </c>
      <c r="O54" s="16">
        <v>145626.71</v>
      </c>
      <c r="P54" s="16">
        <v>161273.42000000001</v>
      </c>
      <c r="Q54" s="16">
        <v>143207</v>
      </c>
    </row>
    <row r="55" spans="1:17" x14ac:dyDescent="0.2">
      <c r="B55" s="11" t="s">
        <v>4</v>
      </c>
      <c r="C55" s="17">
        <v>65760</v>
      </c>
      <c r="D55" s="17">
        <v>73662</v>
      </c>
      <c r="E55" s="17">
        <v>71114</v>
      </c>
      <c r="F55" s="17">
        <v>76628</v>
      </c>
      <c r="G55" s="17">
        <v>92391</v>
      </c>
      <c r="H55" s="17">
        <v>85563</v>
      </c>
      <c r="I55" s="17">
        <v>110946</v>
      </c>
      <c r="J55" s="17">
        <v>124986</v>
      </c>
      <c r="K55" s="17">
        <v>103159</v>
      </c>
      <c r="L55" s="17">
        <v>85344</v>
      </c>
      <c r="M55" s="17">
        <v>65503</v>
      </c>
      <c r="N55" s="17">
        <v>94294.06</v>
      </c>
      <c r="O55" s="17">
        <v>89740.46</v>
      </c>
      <c r="P55" s="17">
        <v>101789.55</v>
      </c>
      <c r="Q55" s="17">
        <v>89283</v>
      </c>
    </row>
    <row r="56" spans="1:17" x14ac:dyDescent="0.2">
      <c r="B56" s="11" t="s">
        <v>5</v>
      </c>
      <c r="C56" s="17">
        <v>10476</v>
      </c>
      <c r="D56" s="17">
        <v>8943</v>
      </c>
      <c r="E56" s="17">
        <v>8260</v>
      </c>
      <c r="F56" s="17">
        <v>9722</v>
      </c>
      <c r="G56" s="17">
        <v>15581</v>
      </c>
      <c r="H56" s="17">
        <v>12908</v>
      </c>
      <c r="I56" s="17">
        <v>10110</v>
      </c>
      <c r="J56" s="17">
        <v>13456</v>
      </c>
      <c r="K56" s="17">
        <v>8032</v>
      </c>
      <c r="L56" s="17">
        <v>4752</v>
      </c>
      <c r="M56" s="17">
        <v>6560</v>
      </c>
      <c r="N56" s="17">
        <v>0</v>
      </c>
      <c r="O56" s="17">
        <v>0</v>
      </c>
      <c r="P56" s="17">
        <v>0</v>
      </c>
      <c r="Q56" s="17">
        <v>0</v>
      </c>
    </row>
    <row r="57" spans="1:17" x14ac:dyDescent="0.2">
      <c r="B57" s="11" t="s">
        <v>6</v>
      </c>
      <c r="C57" s="17">
        <v>20042</v>
      </c>
      <c r="D57" s="17">
        <v>38166</v>
      </c>
      <c r="E57" s="17">
        <v>42262</v>
      </c>
      <c r="F57" s="17">
        <v>32608</v>
      </c>
      <c r="G57" s="17">
        <v>42141</v>
      </c>
      <c r="H57" s="17">
        <v>52083</v>
      </c>
      <c r="I57" s="17">
        <v>51200</v>
      </c>
      <c r="J57" s="17">
        <v>90280</v>
      </c>
      <c r="K57" s="17">
        <v>58882</v>
      </c>
      <c r="L57" s="17">
        <v>58322</v>
      </c>
      <c r="M57" s="17">
        <v>23587</v>
      </c>
      <c r="N57" s="17">
        <v>43362.720000000001</v>
      </c>
      <c r="O57" s="17">
        <v>42992.21</v>
      </c>
      <c r="P57" s="17">
        <v>43617.120000000003</v>
      </c>
      <c r="Q57" s="17">
        <v>38305</v>
      </c>
    </row>
    <row r="58" spans="1:17" x14ac:dyDescent="0.2">
      <c r="B58" s="11" t="s">
        <v>7</v>
      </c>
      <c r="C58" s="17">
        <v>3741</v>
      </c>
      <c r="D58" s="17">
        <v>4339</v>
      </c>
      <c r="E58" s="17">
        <v>4326</v>
      </c>
      <c r="F58" s="17">
        <v>4578</v>
      </c>
      <c r="G58" s="17">
        <v>6311</v>
      </c>
      <c r="H58" s="17">
        <v>6864</v>
      </c>
      <c r="I58" s="17">
        <v>6148</v>
      </c>
      <c r="J58" s="17">
        <v>7157</v>
      </c>
      <c r="K58" s="17">
        <v>6044</v>
      </c>
      <c r="L58" s="17">
        <v>5479</v>
      </c>
      <c r="M58" s="17">
        <v>5742</v>
      </c>
      <c r="N58" s="17">
        <v>8467.1299999999992</v>
      </c>
      <c r="O58" s="17">
        <v>12894.04</v>
      </c>
      <c r="P58" s="17">
        <v>15866.75</v>
      </c>
      <c r="Q58" s="17">
        <v>15619</v>
      </c>
    </row>
    <row r="59" spans="1:17" x14ac:dyDescent="0.2">
      <c r="B59" s="11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s="10" customFormat="1" x14ac:dyDescent="0.2">
      <c r="B60" s="15" t="s">
        <v>8</v>
      </c>
      <c r="C60" s="16">
        <v>82899</v>
      </c>
      <c r="D60" s="16">
        <v>105271</v>
      </c>
      <c r="E60" s="16">
        <v>104369</v>
      </c>
      <c r="F60" s="16">
        <v>78524</v>
      </c>
      <c r="G60" s="16">
        <v>93005</v>
      </c>
      <c r="H60" s="16">
        <v>159209</v>
      </c>
      <c r="I60" s="16">
        <v>169987</v>
      </c>
      <c r="J60" s="16">
        <v>183575</v>
      </c>
      <c r="K60" s="16">
        <v>205888</v>
      </c>
      <c r="L60" s="16">
        <v>263757</v>
      </c>
      <c r="M60" s="16">
        <v>428927</v>
      </c>
      <c r="N60" s="16">
        <v>593696.18000000005</v>
      </c>
      <c r="O60" s="16">
        <v>625805.03</v>
      </c>
      <c r="P60" s="16">
        <v>895201.21</v>
      </c>
      <c r="Q60" s="16">
        <v>487380</v>
      </c>
    </row>
    <row r="61" spans="1:17" x14ac:dyDescent="0.2">
      <c r="B61" s="12" t="s">
        <v>9</v>
      </c>
      <c r="C61" s="17">
        <v>73242</v>
      </c>
      <c r="D61" s="17">
        <v>91495</v>
      </c>
      <c r="E61" s="17">
        <v>91917</v>
      </c>
      <c r="F61" s="17">
        <v>67779</v>
      </c>
      <c r="G61" s="17">
        <v>82191</v>
      </c>
      <c r="H61" s="17">
        <v>146958</v>
      </c>
      <c r="I61" s="17">
        <v>154252</v>
      </c>
      <c r="J61" s="17">
        <v>165623</v>
      </c>
      <c r="K61" s="17">
        <v>190331</v>
      </c>
      <c r="L61" s="17">
        <v>247184</v>
      </c>
      <c r="M61" s="17">
        <v>411221</v>
      </c>
      <c r="N61" s="17">
        <v>575471.1</v>
      </c>
      <c r="O61" s="17">
        <v>605354.57999999996</v>
      </c>
      <c r="P61" s="17">
        <v>872032.02</v>
      </c>
      <c r="Q61" s="17">
        <v>467455</v>
      </c>
    </row>
    <row r="62" spans="1:17" x14ac:dyDescent="0.2">
      <c r="B62" s="12" t="s">
        <v>10</v>
      </c>
      <c r="C62" s="17">
        <v>4508</v>
      </c>
      <c r="D62" s="17">
        <v>4401</v>
      </c>
      <c r="E62" s="17">
        <v>3035</v>
      </c>
      <c r="F62" s="17">
        <v>1829</v>
      </c>
      <c r="G62" s="17">
        <v>1032</v>
      </c>
      <c r="H62" s="17">
        <v>937</v>
      </c>
      <c r="I62" s="17">
        <v>3609</v>
      </c>
      <c r="J62" s="17">
        <v>4790</v>
      </c>
      <c r="K62" s="17">
        <v>3427</v>
      </c>
      <c r="L62" s="17">
        <v>3358</v>
      </c>
      <c r="M62" s="17">
        <v>3263</v>
      </c>
      <c r="N62" s="17">
        <v>1332.45</v>
      </c>
      <c r="O62" s="17">
        <v>762.98</v>
      </c>
      <c r="P62" s="17">
        <v>626.30999999999995</v>
      </c>
      <c r="Q62" s="17">
        <v>899</v>
      </c>
    </row>
    <row r="63" spans="1:17" x14ac:dyDescent="0.2">
      <c r="B63" s="12" t="s">
        <v>11</v>
      </c>
      <c r="C63" s="17">
        <v>5149</v>
      </c>
      <c r="D63" s="17">
        <v>9375</v>
      </c>
      <c r="E63" s="17">
        <v>9417</v>
      </c>
      <c r="F63" s="17">
        <v>8916</v>
      </c>
      <c r="G63" s="17">
        <v>9782</v>
      </c>
      <c r="H63" s="17">
        <v>11314</v>
      </c>
      <c r="I63" s="17">
        <v>12126</v>
      </c>
      <c r="J63" s="17">
        <v>13162</v>
      </c>
      <c r="K63" s="17">
        <v>12130</v>
      </c>
      <c r="L63" s="17">
        <v>13215</v>
      </c>
      <c r="M63" s="17">
        <v>14443</v>
      </c>
      <c r="N63" s="17">
        <v>16892.63</v>
      </c>
      <c r="O63" s="17">
        <v>19687.47</v>
      </c>
      <c r="P63" s="17">
        <v>22542.880000000001</v>
      </c>
      <c r="Q63" s="17">
        <v>19026</v>
      </c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2:17" s="10" customFormat="1" x14ac:dyDescent="0.2">
      <c r="B65" s="15" t="s">
        <v>12</v>
      </c>
      <c r="C65" s="16">
        <v>34672</v>
      </c>
      <c r="D65" s="16">
        <v>22444</v>
      </c>
      <c r="E65" s="16">
        <v>50687</v>
      </c>
      <c r="F65" s="16">
        <v>69427</v>
      </c>
      <c r="G65" s="16">
        <v>79342</v>
      </c>
      <c r="H65" s="16">
        <v>91000</v>
      </c>
      <c r="I65" s="16">
        <v>117598</v>
      </c>
      <c r="J65" s="16">
        <v>138168</v>
      </c>
      <c r="K65" s="16">
        <v>179676</v>
      </c>
      <c r="L65" s="16">
        <v>174449</v>
      </c>
      <c r="M65" s="16">
        <v>107715</v>
      </c>
      <c r="N65" s="16">
        <v>206923.91</v>
      </c>
      <c r="O65" s="16">
        <v>235260.04</v>
      </c>
      <c r="P65" s="16">
        <v>262814.14</v>
      </c>
      <c r="Q65" s="16">
        <v>236651</v>
      </c>
    </row>
    <row r="66" spans="2:17" x14ac:dyDescent="0.2">
      <c r="B66" s="12" t="s">
        <v>13</v>
      </c>
      <c r="C66" s="17">
        <v>3622</v>
      </c>
      <c r="D66" s="17">
        <v>985</v>
      </c>
      <c r="E66" s="17">
        <v>1949</v>
      </c>
      <c r="F66" s="17">
        <v>3228</v>
      </c>
      <c r="G66" s="17">
        <v>3747</v>
      </c>
      <c r="H66" s="17">
        <v>4213</v>
      </c>
      <c r="I66" s="17">
        <v>19409</v>
      </c>
      <c r="J66" s="17">
        <v>24290</v>
      </c>
      <c r="K66" s="17">
        <v>20861</v>
      </c>
      <c r="L66" s="17">
        <v>24650</v>
      </c>
      <c r="M66" s="17">
        <v>4605</v>
      </c>
      <c r="N66" s="17">
        <v>34721.42</v>
      </c>
      <c r="O66" s="17">
        <v>33505.89</v>
      </c>
      <c r="P66" s="17">
        <v>44678.62</v>
      </c>
      <c r="Q66" s="17">
        <v>52284</v>
      </c>
    </row>
    <row r="67" spans="2:17" x14ac:dyDescent="0.2">
      <c r="B67" s="12" t="s">
        <v>14</v>
      </c>
      <c r="C67" s="17">
        <v>4981</v>
      </c>
      <c r="D67" s="17">
        <v>5084</v>
      </c>
      <c r="E67" s="17">
        <v>7930</v>
      </c>
      <c r="F67" s="17">
        <v>9719</v>
      </c>
      <c r="G67" s="17">
        <v>11182</v>
      </c>
      <c r="H67" s="17">
        <v>12917</v>
      </c>
      <c r="I67" s="17">
        <v>15015</v>
      </c>
      <c r="J67" s="17">
        <v>13938</v>
      </c>
      <c r="K67" s="17">
        <v>15385</v>
      </c>
      <c r="L67" s="17">
        <v>13241</v>
      </c>
      <c r="M67" s="17">
        <v>8117</v>
      </c>
      <c r="N67" s="17">
        <v>34646.69</v>
      </c>
      <c r="O67" s="17">
        <v>32401.17</v>
      </c>
      <c r="P67" s="17">
        <v>36111.449999999997</v>
      </c>
      <c r="Q67" s="17">
        <v>27469</v>
      </c>
    </row>
    <row r="68" spans="2:17" x14ac:dyDescent="0.2">
      <c r="B68" s="12" t="s">
        <v>15</v>
      </c>
      <c r="C68" s="17">
        <v>18528</v>
      </c>
      <c r="D68" s="17">
        <v>13335</v>
      </c>
      <c r="E68" s="17">
        <v>30933</v>
      </c>
      <c r="F68" s="17">
        <v>42142</v>
      </c>
      <c r="G68" s="17">
        <v>47585</v>
      </c>
      <c r="H68" s="17">
        <v>55314</v>
      </c>
      <c r="I68" s="17">
        <v>44830</v>
      </c>
      <c r="J68" s="17">
        <v>45476</v>
      </c>
      <c r="K68" s="17">
        <v>91224</v>
      </c>
      <c r="L68" s="17">
        <v>70504</v>
      </c>
      <c r="M68" s="17">
        <v>85353</v>
      </c>
      <c r="N68" s="17">
        <v>108697.59</v>
      </c>
      <c r="O68" s="17">
        <v>138493.39000000001</v>
      </c>
      <c r="P68" s="17">
        <v>161054.22</v>
      </c>
      <c r="Q68" s="17">
        <v>135855</v>
      </c>
    </row>
    <row r="69" spans="2:17" x14ac:dyDescent="0.2">
      <c r="B69" s="12" t="s">
        <v>16</v>
      </c>
      <c r="C69" s="17">
        <v>23873</v>
      </c>
      <c r="D69" s="17">
        <v>17938</v>
      </c>
      <c r="E69" s="17">
        <v>40774</v>
      </c>
      <c r="F69" s="17">
        <v>54955</v>
      </c>
      <c r="G69" s="17">
        <v>62514</v>
      </c>
      <c r="H69" s="17">
        <v>72440</v>
      </c>
      <c r="I69" s="17">
        <v>79254</v>
      </c>
      <c r="J69" s="17">
        <v>82548</v>
      </c>
      <c r="K69" s="17">
        <v>126878</v>
      </c>
      <c r="L69" s="17">
        <v>107807</v>
      </c>
      <c r="M69" s="17">
        <v>96783</v>
      </c>
      <c r="N69" s="17">
        <v>173927.45</v>
      </c>
      <c r="O69" s="17">
        <v>201701.96</v>
      </c>
      <c r="P69" s="17">
        <v>239958.3</v>
      </c>
      <c r="Q69" s="17">
        <v>211288</v>
      </c>
    </row>
    <row r="70" spans="2:17" x14ac:dyDescent="0.2">
      <c r="B70" s="12" t="s">
        <v>17</v>
      </c>
      <c r="C70" s="17">
        <v>10799</v>
      </c>
      <c r="D70" s="17">
        <v>4506</v>
      </c>
      <c r="E70" s="17">
        <v>9913</v>
      </c>
      <c r="F70" s="17">
        <v>14472</v>
      </c>
      <c r="G70" s="17">
        <v>16828</v>
      </c>
      <c r="H70" s="17">
        <v>18560</v>
      </c>
      <c r="I70" s="17">
        <v>38344</v>
      </c>
      <c r="J70" s="17">
        <v>55620</v>
      </c>
      <c r="K70" s="17">
        <v>52798</v>
      </c>
      <c r="L70" s="17">
        <v>66642</v>
      </c>
      <c r="M70" s="17">
        <v>12062</v>
      </c>
      <c r="N70" s="17">
        <v>32996.44</v>
      </c>
      <c r="O70" s="17">
        <v>33558.080000000002</v>
      </c>
      <c r="P70" s="17">
        <v>22855.84</v>
      </c>
      <c r="Q70" s="17">
        <v>25363</v>
      </c>
    </row>
    <row r="71" spans="2:17" x14ac:dyDescent="0.2">
      <c r="B71" s="18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2:17" s="10" customFormat="1" x14ac:dyDescent="0.2">
      <c r="B72" s="15" t="s">
        <v>18</v>
      </c>
      <c r="C72" s="16">
        <v>83794</v>
      </c>
      <c r="D72" s="16">
        <v>87131</v>
      </c>
      <c r="E72" s="16">
        <v>87826</v>
      </c>
      <c r="F72" s="16">
        <v>89156</v>
      </c>
      <c r="G72" s="16">
        <v>86842</v>
      </c>
      <c r="H72" s="16">
        <v>92723</v>
      </c>
      <c r="I72" s="16">
        <v>118577</v>
      </c>
      <c r="J72" s="16">
        <v>136072</v>
      </c>
      <c r="K72" s="16">
        <v>125203</v>
      </c>
      <c r="L72" s="16">
        <v>127196</v>
      </c>
      <c r="M72" s="16">
        <v>121273</v>
      </c>
      <c r="N72" s="16">
        <v>163656.32000000001</v>
      </c>
      <c r="O72" s="16">
        <v>147168.32999999999</v>
      </c>
      <c r="P72" s="16">
        <v>151763.6</v>
      </c>
      <c r="Q72" s="16">
        <v>161271</v>
      </c>
    </row>
    <row r="73" spans="2:17" x14ac:dyDescent="0.2">
      <c r="B73" s="12" t="s">
        <v>19</v>
      </c>
      <c r="C73" s="17">
        <v>42020</v>
      </c>
      <c r="D73" s="17">
        <v>41159</v>
      </c>
      <c r="E73" s="17">
        <v>41714</v>
      </c>
      <c r="F73" s="17">
        <v>41576</v>
      </c>
      <c r="G73" s="17">
        <v>40627</v>
      </c>
      <c r="H73" s="17">
        <v>40896</v>
      </c>
      <c r="I73" s="17">
        <v>58025</v>
      </c>
      <c r="J73" s="17">
        <v>64922</v>
      </c>
      <c r="K73" s="17">
        <v>88558</v>
      </c>
      <c r="L73" s="17">
        <v>97386</v>
      </c>
      <c r="M73" s="17">
        <v>96092</v>
      </c>
      <c r="N73" s="17">
        <v>134834.45000000001</v>
      </c>
      <c r="O73" s="17">
        <v>111831.89</v>
      </c>
      <c r="P73" s="17">
        <v>113572.15</v>
      </c>
      <c r="Q73" s="17">
        <v>103979</v>
      </c>
    </row>
    <row r="74" spans="2:17" x14ac:dyDescent="0.2">
      <c r="B74" s="12" t="s">
        <v>20</v>
      </c>
      <c r="C74" s="17">
        <v>41774</v>
      </c>
      <c r="D74" s="17">
        <v>45972</v>
      </c>
      <c r="E74" s="17">
        <v>46112</v>
      </c>
      <c r="F74" s="17">
        <v>47580</v>
      </c>
      <c r="G74" s="17">
        <v>46215</v>
      </c>
      <c r="H74" s="17">
        <v>51827</v>
      </c>
      <c r="I74" s="17">
        <v>60552</v>
      </c>
      <c r="J74" s="17">
        <v>71150</v>
      </c>
      <c r="K74" s="17">
        <v>36645</v>
      </c>
      <c r="L74" s="17">
        <v>29810</v>
      </c>
      <c r="M74" s="17">
        <v>25181</v>
      </c>
      <c r="N74" s="17">
        <v>28821.87</v>
      </c>
      <c r="O74" s="17">
        <v>35336.44</v>
      </c>
      <c r="P74" s="17">
        <v>38191.449999999997</v>
      </c>
      <c r="Q74" s="17">
        <v>57292</v>
      </c>
    </row>
    <row r="75" spans="2:17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2:17" s="10" customFormat="1" x14ac:dyDescent="0.2">
      <c r="B76" s="15" t="s">
        <v>21</v>
      </c>
      <c r="C76" s="16">
        <v>909</v>
      </c>
      <c r="D76" s="16">
        <v>1345</v>
      </c>
      <c r="E76" s="16">
        <v>1373</v>
      </c>
      <c r="F76" s="16">
        <v>1267</v>
      </c>
      <c r="G76" s="16">
        <v>5130</v>
      </c>
      <c r="H76" s="16">
        <v>2790</v>
      </c>
      <c r="I76" s="16">
        <v>4943</v>
      </c>
      <c r="J76" s="16">
        <v>328</v>
      </c>
      <c r="K76" s="16">
        <v>2067</v>
      </c>
      <c r="L76" s="16">
        <v>2643</v>
      </c>
      <c r="M76" s="16">
        <v>1333</v>
      </c>
      <c r="N76" s="16">
        <v>-685.79000000006636</v>
      </c>
      <c r="O76" s="16">
        <v>-0.10999999998603016</v>
      </c>
      <c r="P76" s="16">
        <v>-3.999999983352609E-2</v>
      </c>
      <c r="Q76" s="16">
        <v>0</v>
      </c>
    </row>
    <row r="77" spans="2:17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2:17" x14ac:dyDescent="0.2">
      <c r="B78" s="15" t="s">
        <v>22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2:17" x14ac:dyDescent="0.2">
      <c r="B79" s="12" t="s">
        <v>23</v>
      </c>
      <c r="C79" s="19">
        <v>29.169863013698631</v>
      </c>
      <c r="D79" s="19">
        <v>33.918032786885249</v>
      </c>
      <c r="E79" s="19">
        <v>34</v>
      </c>
      <c r="F79" s="19">
        <v>33.865753424657534</v>
      </c>
      <c r="G79" s="19">
        <v>33.917808219178085</v>
      </c>
      <c r="H79" s="19">
        <v>33.915300546448087</v>
      </c>
      <c r="I79" s="19">
        <v>39.704109589041096</v>
      </c>
      <c r="J79" s="19">
        <v>59.909589041095892</v>
      </c>
      <c r="K79" s="19">
        <v>58.216438356164382</v>
      </c>
      <c r="L79" s="19">
        <v>58.590163934426229</v>
      </c>
      <c r="M79" s="19">
        <v>59</v>
      </c>
      <c r="N79" s="19">
        <v>72.610958904109594</v>
      </c>
      <c r="O79" s="19">
        <v>71.898630136986299</v>
      </c>
      <c r="P79" s="19">
        <v>71.328767123287676</v>
      </c>
      <c r="Q79" s="19">
        <v>76.0054794520548</v>
      </c>
    </row>
    <row r="80" spans="2:17" x14ac:dyDescent="0.2">
      <c r="B80" s="12" t="s">
        <v>24</v>
      </c>
      <c r="C80" s="19">
        <v>182.00021834528334</v>
      </c>
      <c r="D80" s="19">
        <v>182.00000243824405</v>
      </c>
      <c r="E80" s="19">
        <v>181.99710101899277</v>
      </c>
      <c r="F80" s="19">
        <v>181.99146246364214</v>
      </c>
      <c r="G80" s="19">
        <v>181.99914874860613</v>
      </c>
      <c r="H80" s="19">
        <v>181.99748914911353</v>
      </c>
      <c r="I80" s="19">
        <v>177.54214293900756</v>
      </c>
      <c r="J80" s="19">
        <v>175.78646728732144</v>
      </c>
      <c r="K80" s="19">
        <v>175.24220660200197</v>
      </c>
      <c r="L80" s="19">
        <v>180.22882661895085</v>
      </c>
      <c r="M80" s="19">
        <v>180.01577422847137</v>
      </c>
      <c r="N80" s="19">
        <v>181.66026146007161</v>
      </c>
      <c r="O80" s="19">
        <v>184.89694423856571</v>
      </c>
      <c r="P80" s="19">
        <v>186.055818939234</v>
      </c>
      <c r="Q80" s="19">
        <v>183.79385772482712</v>
      </c>
    </row>
    <row r="81" spans="2:17" x14ac:dyDescent="0.2">
      <c r="B81" s="12" t="s">
        <v>25</v>
      </c>
      <c r="C81" s="19">
        <v>1091.1073792920822</v>
      </c>
      <c r="D81" s="19">
        <v>1068.6805773263034</v>
      </c>
      <c r="E81" s="19">
        <v>1219.9617568766637</v>
      </c>
      <c r="F81" s="19">
        <v>1300.5679436726566</v>
      </c>
      <c r="G81" s="19">
        <v>1253.5903787149225</v>
      </c>
      <c r="H81" s="19">
        <v>1238.7196130059397</v>
      </c>
      <c r="I81" s="19">
        <v>1196.0923341343475</v>
      </c>
      <c r="J81" s="19">
        <v>1050.6492256649738</v>
      </c>
      <c r="K81" s="19">
        <v>1113.9070182369658</v>
      </c>
      <c r="L81" s="19">
        <v>1134.6424206427771</v>
      </c>
      <c r="M81" s="19">
        <v>1087.4262196616819</v>
      </c>
      <c r="N81" s="19">
        <v>1263.031996994946</v>
      </c>
      <c r="O81" s="19">
        <v>1285.8817038559405</v>
      </c>
      <c r="P81" s="19">
        <v>1417.4281971551438</v>
      </c>
      <c r="Q81" s="19">
        <v>1498.6075369365999</v>
      </c>
    </row>
    <row r="82" spans="2:17" x14ac:dyDescent="0.2">
      <c r="B82" s="12" t="s">
        <v>26</v>
      </c>
      <c r="C82" s="19">
        <v>995.16496820904263</v>
      </c>
      <c r="D82" s="19">
        <v>1044.2112938465223</v>
      </c>
      <c r="E82" s="19">
        <v>1068.6711645252412</v>
      </c>
      <c r="F82" s="19">
        <v>1078.4558514603239</v>
      </c>
      <c r="G82" s="19">
        <v>1135.613642166697</v>
      </c>
      <c r="H82" s="19">
        <v>1115.7168636387726</v>
      </c>
      <c r="I82" s="19">
        <v>1037.1839184537994</v>
      </c>
      <c r="J82" s="19">
        <v>1013.1325351640992</v>
      </c>
      <c r="K82" s="19">
        <v>1026.9535756909338</v>
      </c>
      <c r="L82" s="19">
        <v>1036.8669458939851</v>
      </c>
      <c r="M82" s="19">
        <v>1010.0661514993902</v>
      </c>
      <c r="N82" s="19">
        <v>1054.9049158093699</v>
      </c>
      <c r="O82" s="19">
        <v>1074.8504924411607</v>
      </c>
      <c r="P82" s="19">
        <v>1063.7979902009042</v>
      </c>
      <c r="Q82" s="19">
        <v>1016.3407893826828</v>
      </c>
    </row>
    <row r="83" spans="2:17" x14ac:dyDescent="0.2">
      <c r="B83" s="12" t="s">
        <v>27</v>
      </c>
      <c r="C83" s="20">
        <v>0.67181572213235974</v>
      </c>
      <c r="D83" s="20">
        <v>0.678867376209349</v>
      </c>
      <c r="E83" s="20">
        <v>0.70765294347438179</v>
      </c>
      <c r="F83" s="20">
        <v>0.72951876839227126</v>
      </c>
      <c r="G83" s="20">
        <v>0.7214051864137383</v>
      </c>
      <c r="H83" s="20">
        <v>0.73552786099916423</v>
      </c>
      <c r="I83" s="20">
        <v>0.7107171505944605</v>
      </c>
      <c r="J83" s="20">
        <v>0.75153420996559817</v>
      </c>
      <c r="K83" s="20">
        <v>0.7653503473403066</v>
      </c>
      <c r="L83" s="20">
        <v>0.78569753837214273</v>
      </c>
      <c r="M83" s="20">
        <v>0.78737738423965642</v>
      </c>
      <c r="N83" s="20">
        <v>0.79744040696205742</v>
      </c>
      <c r="O83" s="20">
        <v>0.83396552005014479</v>
      </c>
      <c r="P83" s="20">
        <v>0.84080733356238901</v>
      </c>
      <c r="Q83" s="20">
        <v>0.84354280026500128</v>
      </c>
    </row>
    <row r="84" spans="2:17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2:17" x14ac:dyDescent="0.2">
      <c r="B85" s="15" t="s">
        <v>28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2:17" x14ac:dyDescent="0.2">
      <c r="B86" s="12" t="s">
        <v>29</v>
      </c>
      <c r="C86" s="21">
        <v>11.714191791114867</v>
      </c>
      <c r="D86" s="21">
        <v>10.765909457064604</v>
      </c>
      <c r="E86" s="21">
        <v>10.868573730862208</v>
      </c>
      <c r="F86" s="21">
        <v>10.744519051856646</v>
      </c>
      <c r="G86" s="21">
        <v>11.072294022617124</v>
      </c>
      <c r="H86" s="21">
        <v>12.160799162168693</v>
      </c>
      <c r="I86" s="21">
        <v>13.03132762903671</v>
      </c>
      <c r="J86" s="21">
        <v>10.924223716101888</v>
      </c>
      <c r="K86" s="21">
        <v>10.528448397571651</v>
      </c>
      <c r="L86" s="21">
        <v>10.187465025181869</v>
      </c>
      <c r="M86" s="21">
        <v>10.624239609937312</v>
      </c>
      <c r="N86" s="21">
        <v>10.460249783043428</v>
      </c>
      <c r="O86" s="21">
        <v>10.067217924779941</v>
      </c>
      <c r="P86" s="21">
        <v>10.144267332437103</v>
      </c>
      <c r="Q86" s="21">
        <v>9.9027106913704852</v>
      </c>
    </row>
    <row r="87" spans="2:17" x14ac:dyDescent="0.2">
      <c r="B87" s="12" t="s">
        <v>30</v>
      </c>
      <c r="C87" s="21">
        <v>10.151967690429228</v>
      </c>
      <c r="D87" s="21">
        <v>9.2979700338327689</v>
      </c>
      <c r="E87" s="21">
        <v>9.5693795326349722</v>
      </c>
      <c r="F87" s="21">
        <v>9.5260901221584025</v>
      </c>
      <c r="G87" s="21">
        <v>9.7226171243941835</v>
      </c>
      <c r="H87" s="21">
        <v>10.601385644082816</v>
      </c>
      <c r="I87" s="21">
        <v>11.305754899254762</v>
      </c>
      <c r="J87" s="21">
        <v>9.3463209402295693</v>
      </c>
      <c r="K87" s="21">
        <v>10.190785448726999</v>
      </c>
      <c r="L87" s="21">
        <v>10.219362059317293</v>
      </c>
      <c r="M87" s="21">
        <v>10.656884142094265</v>
      </c>
      <c r="N87" s="21">
        <v>10.682790627476134</v>
      </c>
      <c r="O87" s="21">
        <v>10.132073314788707</v>
      </c>
      <c r="P87" s="21">
        <v>9.908123679661994</v>
      </c>
      <c r="Q87" s="21">
        <v>8.7541633624107842</v>
      </c>
    </row>
    <row r="88" spans="2:17" x14ac:dyDescent="0.2">
      <c r="B88" s="12" t="s">
        <v>31</v>
      </c>
      <c r="C88" s="21">
        <v>4.2562224100685633</v>
      </c>
      <c r="D88" s="21">
        <v>3.957064604478814</v>
      </c>
      <c r="E88" s="21">
        <v>3.6325543916196619</v>
      </c>
      <c r="F88" s="21">
        <v>3.4125070787153144</v>
      </c>
      <c r="G88" s="21">
        <v>3.6067043618739896</v>
      </c>
      <c r="H88" s="21">
        <v>3.9469104970595343</v>
      </c>
      <c r="I88" s="21">
        <v>4.3359784708804856</v>
      </c>
      <c r="J88" s="21">
        <v>4.0248319385375222</v>
      </c>
      <c r="K88" s="21">
        <v>3.6927384818109092</v>
      </c>
      <c r="L88" s="21">
        <v>3.5331561275881369</v>
      </c>
      <c r="M88" s="21">
        <v>3.7882516833062452</v>
      </c>
      <c r="N88" s="21">
        <v>3.3147945515602002</v>
      </c>
      <c r="O88" s="21">
        <v>3.1148877795983694</v>
      </c>
      <c r="P88" s="21">
        <v>2.9028231227194157</v>
      </c>
      <c r="Q88" s="21">
        <v>2.6983634921779251</v>
      </c>
    </row>
    <row r="89" spans="2:17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2:17" s="27" customFormat="1" x14ac:dyDescent="0.2">
      <c r="B90" s="15" t="s">
        <v>32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2:17" s="27" customFormat="1" x14ac:dyDescent="0.2">
      <c r="B91" s="12" t="s">
        <v>29</v>
      </c>
      <c r="C91" s="21">
        <v>124721</v>
      </c>
      <c r="D91" s="21">
        <v>133648</v>
      </c>
      <c r="E91" s="21">
        <v>134879</v>
      </c>
      <c r="F91" s="21">
        <v>132813</v>
      </c>
      <c r="G91" s="21">
        <v>137075</v>
      </c>
      <c r="H91" s="21">
        <v>150952</v>
      </c>
      <c r="I91" s="21">
        <v>188850</v>
      </c>
      <c r="J91" s="21">
        <v>238880</v>
      </c>
      <c r="K91" s="21">
        <v>223719</v>
      </c>
      <c r="L91" s="21">
        <v>218460</v>
      </c>
      <c r="M91" s="21">
        <v>228793</v>
      </c>
      <c r="N91" s="21">
        <v>277228</v>
      </c>
      <c r="O91" s="21">
        <v>264194</v>
      </c>
      <c r="P91" s="21">
        <v>264106</v>
      </c>
      <c r="Q91" s="21">
        <v>274721</v>
      </c>
    </row>
    <row r="92" spans="2:17" s="27" customFormat="1" x14ac:dyDescent="0.2">
      <c r="B92" s="12" t="s">
        <v>30</v>
      </c>
      <c r="C92" s="21">
        <v>108088</v>
      </c>
      <c r="D92" s="21">
        <v>115425</v>
      </c>
      <c r="E92" s="21">
        <v>118756</v>
      </c>
      <c r="F92" s="21">
        <v>117752</v>
      </c>
      <c r="G92" s="21">
        <v>120366</v>
      </c>
      <c r="H92" s="21">
        <v>131595</v>
      </c>
      <c r="I92" s="21">
        <v>163843</v>
      </c>
      <c r="J92" s="21">
        <v>204376</v>
      </c>
      <c r="K92" s="21">
        <v>216544</v>
      </c>
      <c r="L92" s="21">
        <v>219144</v>
      </c>
      <c r="M92" s="21">
        <v>229496</v>
      </c>
      <c r="N92" s="21">
        <v>283126</v>
      </c>
      <c r="O92" s="21">
        <v>265896</v>
      </c>
      <c r="P92" s="21">
        <v>257958</v>
      </c>
      <c r="Q92" s="21">
        <v>242858</v>
      </c>
    </row>
    <row r="93" spans="2:17" s="27" customFormat="1" x14ac:dyDescent="0.2">
      <c r="B93" s="12" t="s">
        <v>31</v>
      </c>
      <c r="C93" s="21">
        <v>45316</v>
      </c>
      <c r="D93" s="21">
        <v>49123</v>
      </c>
      <c r="E93" s="21">
        <v>45080</v>
      </c>
      <c r="F93" s="21">
        <v>42182</v>
      </c>
      <c r="G93" s="21">
        <v>44651</v>
      </c>
      <c r="H93" s="21">
        <v>48993</v>
      </c>
      <c r="I93" s="21">
        <v>62837</v>
      </c>
      <c r="J93" s="21">
        <v>88011</v>
      </c>
      <c r="K93" s="21">
        <v>78467</v>
      </c>
      <c r="L93" s="21">
        <v>75765</v>
      </c>
      <c r="M93" s="21">
        <v>81580</v>
      </c>
      <c r="N93" s="21">
        <v>87852</v>
      </c>
      <c r="O93" s="21">
        <v>81744</v>
      </c>
      <c r="P93" s="21">
        <v>75575</v>
      </c>
      <c r="Q93" s="21">
        <v>74858</v>
      </c>
    </row>
    <row r="94" spans="2:17" s="27" customFormat="1" x14ac:dyDescent="0.2">
      <c r="B94" s="12" t="s">
        <v>33</v>
      </c>
      <c r="C94" s="23">
        <v>6045624000</v>
      </c>
      <c r="D94" s="23">
        <v>6486182000</v>
      </c>
      <c r="E94" s="23">
        <v>7082962000</v>
      </c>
      <c r="F94" s="23">
        <v>7283627000</v>
      </c>
      <c r="G94" s="23">
        <v>7349122000</v>
      </c>
      <c r="H94" s="23">
        <v>8124031000</v>
      </c>
      <c r="I94" s="23">
        <v>9483713000</v>
      </c>
      <c r="J94" s="23">
        <v>12215996321</v>
      </c>
      <c r="K94" s="23">
        <v>11722897984</v>
      </c>
      <c r="L94" s="23">
        <v>12173271038</v>
      </c>
      <c r="M94" s="23">
        <v>12574102621</v>
      </c>
      <c r="N94" s="23">
        <v>16074007945</v>
      </c>
      <c r="O94" s="23">
        <v>16208197923</v>
      </c>
      <c r="P94" s="23">
        <v>16757875982</v>
      </c>
      <c r="Q94" s="23">
        <v>17392589574</v>
      </c>
    </row>
    <row r="95" spans="2:17" s="27" customFormat="1" x14ac:dyDescent="0.2">
      <c r="B95" s="12" t="s">
        <v>34</v>
      </c>
      <c r="C95" s="23">
        <v>8998932000</v>
      </c>
      <c r="D95" s="23">
        <v>9554417000</v>
      </c>
      <c r="E95" s="23">
        <v>10009090000</v>
      </c>
      <c r="F95" s="23">
        <v>9984153000</v>
      </c>
      <c r="G95" s="23">
        <v>10187232000</v>
      </c>
      <c r="H95" s="23">
        <v>11045171000</v>
      </c>
      <c r="I95" s="23">
        <v>13343864000</v>
      </c>
      <c r="J95" s="23">
        <v>16254744174</v>
      </c>
      <c r="K95" s="23">
        <v>15317034904</v>
      </c>
      <c r="L95" s="23">
        <v>15493584291</v>
      </c>
      <c r="M95" s="23">
        <v>15969600947</v>
      </c>
      <c r="N95" s="23">
        <v>20157002084</v>
      </c>
      <c r="O95" s="23">
        <v>19435093578</v>
      </c>
      <c r="P95" s="23">
        <v>19930696740</v>
      </c>
      <c r="Q95" s="23">
        <v>20618502782</v>
      </c>
    </row>
    <row r="96" spans="2:17" s="27" customFormat="1" x14ac:dyDescent="0.2">
      <c r="B96" s="12" t="s">
        <v>35</v>
      </c>
      <c r="C96" s="23">
        <v>49444622</v>
      </c>
      <c r="D96" s="23">
        <v>52496796</v>
      </c>
      <c r="E96" s="23">
        <v>54995876</v>
      </c>
      <c r="F96" s="23">
        <v>54860557</v>
      </c>
      <c r="G96" s="23">
        <v>55974064</v>
      </c>
      <c r="H96" s="23">
        <v>60688590</v>
      </c>
      <c r="I96" s="23">
        <v>75158854</v>
      </c>
      <c r="J96" s="23">
        <v>92468689</v>
      </c>
      <c r="K96" s="23">
        <v>87404942</v>
      </c>
      <c r="L96" s="23">
        <v>85966183</v>
      </c>
      <c r="M96" s="23">
        <v>88712231</v>
      </c>
      <c r="N96" s="23">
        <v>110959887</v>
      </c>
      <c r="O96" s="23">
        <v>105113114</v>
      </c>
      <c r="P96" s="23">
        <v>107122136</v>
      </c>
      <c r="Q96" s="23">
        <v>112182763</v>
      </c>
    </row>
    <row r="97" spans="1:17" s="27" customFormat="1" x14ac:dyDescent="0.2">
      <c r="B97" s="12" t="s">
        <v>36</v>
      </c>
      <c r="C97" s="23">
        <v>124117970</v>
      </c>
      <c r="D97" s="23">
        <v>139556751</v>
      </c>
      <c r="E97" s="23">
        <v>144141298</v>
      </c>
      <c r="F97" s="23">
        <v>143232957</v>
      </c>
      <c r="G97" s="23">
        <v>155664240</v>
      </c>
      <c r="H97" s="23">
        <v>168419692</v>
      </c>
      <c r="I97" s="23">
        <v>195872183</v>
      </c>
      <c r="J97" s="23">
        <v>242017100</v>
      </c>
      <c r="K97" s="23">
        <v>229749027</v>
      </c>
      <c r="L97" s="23">
        <v>226513953</v>
      </c>
      <c r="M97" s="23">
        <v>231096065</v>
      </c>
      <c r="N97" s="23">
        <v>292449180</v>
      </c>
      <c r="O97" s="23">
        <v>283969051</v>
      </c>
      <c r="P97" s="23">
        <v>280955432</v>
      </c>
      <c r="Q97" s="23">
        <v>279210158</v>
      </c>
    </row>
    <row r="98" spans="1:17" s="27" customFormat="1" x14ac:dyDescent="0.2">
      <c r="B98" t="s">
        <v>37</v>
      </c>
      <c r="C98" s="21">
        <v>10647</v>
      </c>
      <c r="D98" s="21">
        <v>12414</v>
      </c>
      <c r="E98" s="21">
        <v>12410</v>
      </c>
      <c r="F98" s="21">
        <v>12361</v>
      </c>
      <c r="G98" s="21">
        <v>12380</v>
      </c>
      <c r="H98" s="21">
        <v>12413</v>
      </c>
      <c r="I98" s="21">
        <v>14492</v>
      </c>
      <c r="J98" s="21">
        <v>21867</v>
      </c>
      <c r="K98" s="21">
        <v>21249</v>
      </c>
      <c r="L98" s="21">
        <v>21444</v>
      </c>
      <c r="M98" s="21">
        <v>21535</v>
      </c>
      <c r="N98" s="21">
        <v>26503</v>
      </c>
      <c r="O98" s="21">
        <v>26243</v>
      </c>
      <c r="P98" s="21">
        <v>26035</v>
      </c>
      <c r="Q98" s="21">
        <v>27742</v>
      </c>
    </row>
    <row r="99" spans="1:17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 s="10" customFormat="1" x14ac:dyDescent="0.2">
      <c r="A100" s="28"/>
      <c r="B100" s="29" t="s">
        <v>39</v>
      </c>
      <c r="C100" s="30">
        <v>104281</v>
      </c>
      <c r="D100" s="30">
        <v>172223</v>
      </c>
      <c r="E100" s="30">
        <v>200105</v>
      </c>
      <c r="F100" s="30">
        <v>192813</v>
      </c>
      <c r="G100" s="30">
        <v>231109</v>
      </c>
      <c r="H100" s="30">
        <v>340110</v>
      </c>
      <c r="I100" s="30">
        <v>449489</v>
      </c>
      <c r="J100" s="30">
        <v>377444</v>
      </c>
      <c r="K100" s="30">
        <v>403146</v>
      </c>
      <c r="L100" s="30">
        <v>409357</v>
      </c>
      <c r="M100" s="30">
        <v>446857</v>
      </c>
      <c r="N100" s="30">
        <v>434241.69</v>
      </c>
      <c r="O100" s="30">
        <v>548873.80000000005</v>
      </c>
      <c r="P100" s="30">
        <v>701208.05</v>
      </c>
      <c r="Q100" s="30">
        <v>526908</v>
      </c>
    </row>
    <row r="101" spans="1:17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 s="10" customFormat="1" x14ac:dyDescent="0.2">
      <c r="B102" s="15" t="s">
        <v>3</v>
      </c>
      <c r="C102" s="16">
        <v>39328</v>
      </c>
      <c r="D102" s="16">
        <v>58494</v>
      </c>
      <c r="E102" s="16">
        <v>67894</v>
      </c>
      <c r="F102" s="16">
        <v>74680</v>
      </c>
      <c r="G102" s="16">
        <v>93887</v>
      </c>
      <c r="H102" s="16">
        <v>127194</v>
      </c>
      <c r="I102" s="16">
        <v>181525</v>
      </c>
      <c r="J102" s="16">
        <v>137493</v>
      </c>
      <c r="K102" s="16">
        <v>131924</v>
      </c>
      <c r="L102" s="16">
        <v>99421</v>
      </c>
      <c r="M102" s="16">
        <v>66276</v>
      </c>
      <c r="N102" s="16">
        <v>53282.77</v>
      </c>
      <c r="O102" s="16">
        <v>64314.05</v>
      </c>
      <c r="P102" s="16">
        <v>71335.78</v>
      </c>
      <c r="Q102" s="16">
        <v>84282</v>
      </c>
    </row>
    <row r="103" spans="1:17" x14ac:dyDescent="0.2">
      <c r="B103" s="11" t="s">
        <v>4</v>
      </c>
      <c r="C103" s="17">
        <v>26546</v>
      </c>
      <c r="D103" s="17">
        <v>35933</v>
      </c>
      <c r="E103" s="17">
        <v>40511</v>
      </c>
      <c r="F103" s="17">
        <v>47907</v>
      </c>
      <c r="G103" s="17">
        <v>52408</v>
      </c>
      <c r="H103" s="17">
        <v>74553</v>
      </c>
      <c r="I103" s="17">
        <v>105976</v>
      </c>
      <c r="J103" s="17">
        <v>72944</v>
      </c>
      <c r="K103" s="17">
        <v>77043</v>
      </c>
      <c r="L103" s="17">
        <v>55015</v>
      </c>
      <c r="M103" s="17">
        <v>43872</v>
      </c>
      <c r="N103" s="17">
        <v>36571.599999999999</v>
      </c>
      <c r="O103" s="17">
        <v>42619.95</v>
      </c>
      <c r="P103" s="17">
        <v>48368.55</v>
      </c>
      <c r="Q103" s="17">
        <v>57727</v>
      </c>
    </row>
    <row r="104" spans="1:17" x14ac:dyDescent="0.2">
      <c r="B104" s="11" t="s">
        <v>5</v>
      </c>
      <c r="C104" s="17">
        <v>2362</v>
      </c>
      <c r="D104" s="17">
        <v>2419</v>
      </c>
      <c r="E104" s="17">
        <v>825</v>
      </c>
      <c r="F104" s="17">
        <v>3848</v>
      </c>
      <c r="G104" s="17">
        <v>9371</v>
      </c>
      <c r="H104" s="17">
        <v>21513</v>
      </c>
      <c r="I104" s="17">
        <v>22246</v>
      </c>
      <c r="J104" s="17">
        <v>6410</v>
      </c>
      <c r="K104" s="17">
        <v>4442</v>
      </c>
      <c r="L104" s="17">
        <v>2410</v>
      </c>
      <c r="M104" s="17">
        <v>3222</v>
      </c>
      <c r="N104" s="17">
        <v>0</v>
      </c>
      <c r="O104" s="17">
        <v>0</v>
      </c>
      <c r="P104" s="17">
        <v>0</v>
      </c>
      <c r="Q104" s="17">
        <v>0</v>
      </c>
    </row>
    <row r="105" spans="1:17" x14ac:dyDescent="0.2">
      <c r="B105" s="11" t="s">
        <v>6</v>
      </c>
      <c r="C105" s="17">
        <v>8083</v>
      </c>
      <c r="D105" s="17">
        <v>17904</v>
      </c>
      <c r="E105" s="17">
        <v>24189</v>
      </c>
      <c r="F105" s="17">
        <v>20035</v>
      </c>
      <c r="G105" s="17">
        <v>27798</v>
      </c>
      <c r="H105" s="17">
        <v>26468</v>
      </c>
      <c r="I105" s="17">
        <v>48183</v>
      </c>
      <c r="J105" s="17">
        <v>53770</v>
      </c>
      <c r="K105" s="17">
        <v>46050</v>
      </c>
      <c r="L105" s="17">
        <v>38131</v>
      </c>
      <c r="M105" s="17">
        <v>15637</v>
      </c>
      <c r="N105" s="17">
        <v>15113.17</v>
      </c>
      <c r="O105" s="17">
        <v>18791.45</v>
      </c>
      <c r="P105" s="17">
        <v>20729.939999999999</v>
      </c>
      <c r="Q105" s="17">
        <v>24762</v>
      </c>
    </row>
    <row r="106" spans="1:17" x14ac:dyDescent="0.2">
      <c r="B106" s="11" t="s">
        <v>7</v>
      </c>
      <c r="C106" s="17">
        <v>2337</v>
      </c>
      <c r="D106" s="17">
        <v>2238</v>
      </c>
      <c r="E106" s="17">
        <v>2369</v>
      </c>
      <c r="F106" s="17">
        <v>2890</v>
      </c>
      <c r="G106" s="17">
        <v>4310</v>
      </c>
      <c r="H106" s="17">
        <v>4660</v>
      </c>
      <c r="I106" s="17">
        <v>5120</v>
      </c>
      <c r="J106" s="17">
        <v>4369</v>
      </c>
      <c r="K106" s="17">
        <v>4389</v>
      </c>
      <c r="L106" s="17">
        <v>3865</v>
      </c>
      <c r="M106" s="17">
        <v>3545</v>
      </c>
      <c r="N106" s="17">
        <v>1598</v>
      </c>
      <c r="O106" s="17">
        <v>2902.65</v>
      </c>
      <c r="P106" s="17">
        <v>2237.29</v>
      </c>
      <c r="Q106" s="17">
        <v>1793</v>
      </c>
    </row>
    <row r="107" spans="1:17" x14ac:dyDescent="0.2">
      <c r="B107" s="11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s="10" customFormat="1" x14ac:dyDescent="0.2">
      <c r="B108" s="15" t="s">
        <v>8</v>
      </c>
      <c r="C108" s="16">
        <v>33629</v>
      </c>
      <c r="D108" s="16">
        <v>55684</v>
      </c>
      <c r="E108" s="16">
        <v>58023</v>
      </c>
      <c r="F108" s="16">
        <v>47469</v>
      </c>
      <c r="G108" s="16">
        <v>63821</v>
      </c>
      <c r="H108" s="16">
        <v>124358</v>
      </c>
      <c r="I108" s="16">
        <v>151937</v>
      </c>
      <c r="J108" s="16">
        <v>119486</v>
      </c>
      <c r="K108" s="16">
        <v>136167</v>
      </c>
      <c r="L108" s="16">
        <v>175032</v>
      </c>
      <c r="M108" s="16">
        <v>264008</v>
      </c>
      <c r="N108" s="16">
        <v>253196.6</v>
      </c>
      <c r="O108" s="16">
        <v>333474.59000000003</v>
      </c>
      <c r="P108" s="16">
        <v>469424.49</v>
      </c>
      <c r="Q108" s="16">
        <v>262917</v>
      </c>
    </row>
    <row r="109" spans="1:17" x14ac:dyDescent="0.2">
      <c r="B109" s="12" t="s">
        <v>9</v>
      </c>
      <c r="C109" s="17">
        <v>29748</v>
      </c>
      <c r="D109" s="17">
        <v>48953</v>
      </c>
      <c r="E109" s="17">
        <v>51425</v>
      </c>
      <c r="F109" s="17">
        <v>41298</v>
      </c>
      <c r="G109" s="17">
        <v>56718</v>
      </c>
      <c r="H109" s="17">
        <v>115298</v>
      </c>
      <c r="I109" s="17">
        <v>138975</v>
      </c>
      <c r="J109" s="17">
        <v>108232</v>
      </c>
      <c r="K109" s="17">
        <v>126407</v>
      </c>
      <c r="L109" s="17">
        <v>164502</v>
      </c>
      <c r="M109" s="17">
        <v>253171</v>
      </c>
      <c r="N109" s="17">
        <v>244833.08</v>
      </c>
      <c r="O109" s="17">
        <v>325874.92</v>
      </c>
      <c r="P109" s="17">
        <v>468759.74</v>
      </c>
      <c r="Q109" s="17">
        <v>261971</v>
      </c>
    </row>
    <row r="110" spans="1:17" x14ac:dyDescent="0.2">
      <c r="B110" s="12" t="s">
        <v>10</v>
      </c>
      <c r="C110" s="17">
        <v>1570</v>
      </c>
      <c r="D110" s="17">
        <v>1950</v>
      </c>
      <c r="E110" s="17">
        <v>1434</v>
      </c>
      <c r="F110" s="17">
        <v>968</v>
      </c>
      <c r="G110" s="17">
        <v>513</v>
      </c>
      <c r="H110" s="17">
        <v>667</v>
      </c>
      <c r="I110" s="17">
        <v>2340</v>
      </c>
      <c r="J110" s="17">
        <v>2912</v>
      </c>
      <c r="K110" s="17">
        <v>1810</v>
      </c>
      <c r="L110" s="17">
        <v>1723</v>
      </c>
      <c r="M110" s="17">
        <v>1701</v>
      </c>
      <c r="N110" s="17">
        <v>416.76</v>
      </c>
      <c r="O110" s="17">
        <v>285.31</v>
      </c>
      <c r="P110" s="17">
        <v>327.61</v>
      </c>
      <c r="Q110" s="17">
        <v>348</v>
      </c>
    </row>
    <row r="111" spans="1:17" x14ac:dyDescent="0.2">
      <c r="B111" s="12" t="s">
        <v>11</v>
      </c>
      <c r="C111" s="17">
        <v>2311</v>
      </c>
      <c r="D111" s="17">
        <v>4781</v>
      </c>
      <c r="E111" s="17">
        <v>5164</v>
      </c>
      <c r="F111" s="17">
        <v>5203</v>
      </c>
      <c r="G111" s="17">
        <v>6590</v>
      </c>
      <c r="H111" s="17">
        <v>8393</v>
      </c>
      <c r="I111" s="17">
        <v>10622</v>
      </c>
      <c r="J111" s="17">
        <v>8342</v>
      </c>
      <c r="K111" s="17">
        <v>7950</v>
      </c>
      <c r="L111" s="17">
        <v>8807</v>
      </c>
      <c r="M111" s="17">
        <v>9136</v>
      </c>
      <c r="N111" s="17">
        <v>7946.76</v>
      </c>
      <c r="O111" s="17">
        <v>7314.36</v>
      </c>
      <c r="P111" s="17">
        <v>337.14</v>
      </c>
      <c r="Q111" s="17">
        <v>598</v>
      </c>
    </row>
    <row r="112" spans="1:17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2:17" s="10" customFormat="1" x14ac:dyDescent="0.2">
      <c r="B113" s="15" t="s">
        <v>12</v>
      </c>
      <c r="C113" s="16">
        <v>4174</v>
      </c>
      <c r="D113" s="16">
        <v>15781</v>
      </c>
      <c r="E113" s="16">
        <v>27809</v>
      </c>
      <c r="F113" s="16">
        <v>31079</v>
      </c>
      <c r="G113" s="16">
        <v>35192</v>
      </c>
      <c r="H113" s="16">
        <v>37912</v>
      </c>
      <c r="I113" s="16">
        <v>53541</v>
      </c>
      <c r="J113" s="16">
        <v>64733</v>
      </c>
      <c r="K113" s="16">
        <v>86690</v>
      </c>
      <c r="L113" s="16">
        <v>89474</v>
      </c>
      <c r="M113" s="16">
        <v>65912</v>
      </c>
      <c r="N113" s="16">
        <v>65893.52</v>
      </c>
      <c r="O113" s="16">
        <v>76626.91</v>
      </c>
      <c r="P113" s="16">
        <v>76265.73</v>
      </c>
      <c r="Q113" s="16">
        <v>85540</v>
      </c>
    </row>
    <row r="114" spans="2:17" x14ac:dyDescent="0.2">
      <c r="B114" s="12" t="s">
        <v>13</v>
      </c>
      <c r="C114" s="17">
        <v>612</v>
      </c>
      <c r="D114" s="17">
        <v>815</v>
      </c>
      <c r="E114" s="17">
        <v>1370</v>
      </c>
      <c r="F114" s="17">
        <v>2424</v>
      </c>
      <c r="G114" s="17">
        <v>2543</v>
      </c>
      <c r="H114" s="17">
        <v>2885</v>
      </c>
      <c r="I114" s="17">
        <v>8402</v>
      </c>
      <c r="J114" s="17">
        <v>10501</v>
      </c>
      <c r="K114" s="17">
        <v>13659</v>
      </c>
      <c r="L114" s="17">
        <v>13427</v>
      </c>
      <c r="M114" s="17">
        <v>3934</v>
      </c>
      <c r="N114" s="17">
        <v>11954.19</v>
      </c>
      <c r="O114" s="17">
        <v>11628.84</v>
      </c>
      <c r="P114" s="17">
        <v>14776.75</v>
      </c>
      <c r="Q114" s="17">
        <v>17380</v>
      </c>
    </row>
    <row r="115" spans="2:17" x14ac:dyDescent="0.2">
      <c r="B115" s="12" t="s">
        <v>14</v>
      </c>
      <c r="C115" s="17">
        <v>3765</v>
      </c>
      <c r="D115" s="17">
        <v>2931</v>
      </c>
      <c r="E115" s="17">
        <v>6331</v>
      </c>
      <c r="F115" s="17">
        <v>4676</v>
      </c>
      <c r="G115" s="17">
        <v>3845</v>
      </c>
      <c r="H115" s="17">
        <v>5045</v>
      </c>
      <c r="I115" s="17">
        <v>11820</v>
      </c>
      <c r="J115" s="17">
        <v>12341</v>
      </c>
      <c r="K115" s="17">
        <v>10440</v>
      </c>
      <c r="L115" s="17">
        <v>10164</v>
      </c>
      <c r="M115" s="17">
        <v>11535</v>
      </c>
      <c r="N115" s="17">
        <v>15273.93</v>
      </c>
      <c r="O115" s="17">
        <v>10436.65</v>
      </c>
      <c r="P115" s="17">
        <v>16224.19</v>
      </c>
      <c r="Q115" s="17">
        <v>28106</v>
      </c>
    </row>
    <row r="116" spans="2:17" x14ac:dyDescent="0.2">
      <c r="B116" s="12" t="s">
        <v>15</v>
      </c>
      <c r="C116" s="17">
        <v>9603</v>
      </c>
      <c r="D116" s="17">
        <v>9071</v>
      </c>
      <c r="E116" s="17">
        <v>13192</v>
      </c>
      <c r="F116" s="17">
        <v>13468</v>
      </c>
      <c r="G116" s="17">
        <v>17758</v>
      </c>
      <c r="H116" s="17">
        <v>18079</v>
      </c>
      <c r="I116" s="17">
        <v>17741</v>
      </c>
      <c r="J116" s="17">
        <v>18900</v>
      </c>
      <c r="K116" s="17">
        <v>28621</v>
      </c>
      <c r="L116" s="17">
        <v>29444</v>
      </c>
      <c r="M116" s="17">
        <v>43776</v>
      </c>
      <c r="N116" s="17">
        <v>29445.98</v>
      </c>
      <c r="O116" s="17">
        <v>45854.42</v>
      </c>
      <c r="P116" s="17">
        <v>57470.15</v>
      </c>
      <c r="Q116" s="17">
        <v>48241</v>
      </c>
    </row>
    <row r="117" spans="2:17" x14ac:dyDescent="0.2">
      <c r="B117" s="12" t="s">
        <v>16</v>
      </c>
      <c r="C117" s="17">
        <v>5294</v>
      </c>
      <c r="D117" s="17">
        <v>12475</v>
      </c>
      <c r="E117" s="17">
        <v>20873</v>
      </c>
      <c r="F117" s="17">
        <v>20372</v>
      </c>
      <c r="G117" s="17">
        <v>23772</v>
      </c>
      <c r="H117" s="17">
        <v>25197</v>
      </c>
      <c r="I117" s="17">
        <v>37011</v>
      </c>
      <c r="J117" s="17">
        <v>40544</v>
      </c>
      <c r="K117" s="17">
        <v>52328</v>
      </c>
      <c r="L117" s="17">
        <v>52595</v>
      </c>
      <c r="M117" s="17">
        <v>58337</v>
      </c>
      <c r="N117" s="17">
        <v>54003.839999999997</v>
      </c>
      <c r="O117" s="17">
        <v>64251.95</v>
      </c>
      <c r="P117" s="17">
        <v>68743.990000000005</v>
      </c>
      <c r="Q117" s="17">
        <v>77119</v>
      </c>
    </row>
    <row r="118" spans="2:17" x14ac:dyDescent="0.2">
      <c r="B118" s="12" t="s">
        <v>17</v>
      </c>
      <c r="C118" s="17">
        <v>1960</v>
      </c>
      <c r="D118" s="17">
        <v>3306</v>
      </c>
      <c r="E118" s="17">
        <v>6936</v>
      </c>
      <c r="F118" s="17">
        <v>10707</v>
      </c>
      <c r="G118" s="17">
        <v>11420</v>
      </c>
      <c r="H118" s="17">
        <v>12715</v>
      </c>
      <c r="I118" s="17">
        <v>16530</v>
      </c>
      <c r="J118" s="17">
        <v>24189</v>
      </c>
      <c r="K118" s="17">
        <v>34362</v>
      </c>
      <c r="L118" s="17">
        <v>36879</v>
      </c>
      <c r="M118" s="17">
        <v>9503</v>
      </c>
      <c r="N118" s="17">
        <v>11889.68</v>
      </c>
      <c r="O118" s="17">
        <v>12374.98</v>
      </c>
      <c r="P118" s="17">
        <v>7521.73</v>
      </c>
      <c r="Q118" s="17">
        <v>8421</v>
      </c>
    </row>
    <row r="119" spans="2:17" x14ac:dyDescent="0.2">
      <c r="B119" s="18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2:17" s="10" customFormat="1" x14ac:dyDescent="0.2">
      <c r="B120" s="15" t="s">
        <v>18</v>
      </c>
      <c r="C120" s="16">
        <v>28141</v>
      </c>
      <c r="D120" s="16">
        <v>41706</v>
      </c>
      <c r="E120" s="16">
        <v>45784</v>
      </c>
      <c r="F120" s="16">
        <v>38905</v>
      </c>
      <c r="G120" s="16">
        <v>36559</v>
      </c>
      <c r="H120" s="16">
        <v>46847</v>
      </c>
      <c r="I120" s="16">
        <v>57089</v>
      </c>
      <c r="J120" s="16">
        <v>55033</v>
      </c>
      <c r="K120" s="16">
        <v>47171</v>
      </c>
      <c r="L120" s="16">
        <v>44496</v>
      </c>
      <c r="M120" s="16">
        <v>51887</v>
      </c>
      <c r="N120" s="16">
        <v>62039.86</v>
      </c>
      <c r="O120" s="16">
        <v>74458.41</v>
      </c>
      <c r="P120" s="16">
        <v>84255.4</v>
      </c>
      <c r="Q120" s="16">
        <v>94169</v>
      </c>
    </row>
    <row r="121" spans="2:17" x14ac:dyDescent="0.2">
      <c r="B121" s="12" t="s">
        <v>19</v>
      </c>
      <c r="C121" s="17">
        <v>15964</v>
      </c>
      <c r="D121" s="17">
        <v>31170</v>
      </c>
      <c r="E121" s="17">
        <v>35104</v>
      </c>
      <c r="F121" s="17">
        <v>26069</v>
      </c>
      <c r="G121" s="17">
        <v>24011</v>
      </c>
      <c r="H121" s="17">
        <v>24082</v>
      </c>
      <c r="I121" s="17">
        <v>24011</v>
      </c>
      <c r="J121" s="17">
        <v>24011</v>
      </c>
      <c r="K121" s="17">
        <v>15184</v>
      </c>
      <c r="L121" s="17">
        <v>14040</v>
      </c>
      <c r="M121" s="17">
        <v>26377</v>
      </c>
      <c r="N121" s="17">
        <v>52970.85</v>
      </c>
      <c r="O121" s="17">
        <v>61757.02</v>
      </c>
      <c r="P121" s="17">
        <v>66777.34</v>
      </c>
      <c r="Q121" s="17">
        <v>73848</v>
      </c>
    </row>
    <row r="122" spans="2:17" x14ac:dyDescent="0.2">
      <c r="B122" s="12" t="s">
        <v>20</v>
      </c>
      <c r="C122" s="17">
        <v>12177</v>
      </c>
      <c r="D122" s="17">
        <v>10536</v>
      </c>
      <c r="E122" s="17">
        <v>10680</v>
      </c>
      <c r="F122" s="17">
        <v>12836</v>
      </c>
      <c r="G122" s="17">
        <v>12548</v>
      </c>
      <c r="H122" s="17">
        <v>22765</v>
      </c>
      <c r="I122" s="17">
        <v>33078</v>
      </c>
      <c r="J122" s="17">
        <v>31022</v>
      </c>
      <c r="K122" s="17">
        <v>31987</v>
      </c>
      <c r="L122" s="17">
        <v>30456</v>
      </c>
      <c r="M122" s="17">
        <v>25510</v>
      </c>
      <c r="N122" s="17">
        <v>9069.01</v>
      </c>
      <c r="O122" s="17">
        <v>12701.39</v>
      </c>
      <c r="P122" s="17">
        <v>17478.060000000001</v>
      </c>
      <c r="Q122" s="17">
        <v>20321</v>
      </c>
    </row>
    <row r="123" spans="2:17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2:17" s="10" customFormat="1" x14ac:dyDescent="0.2">
      <c r="B124" s="15" t="s">
        <v>21</v>
      </c>
      <c r="C124" s="16">
        <v>-991</v>
      </c>
      <c r="D124" s="16">
        <v>558</v>
      </c>
      <c r="E124" s="16">
        <v>595</v>
      </c>
      <c r="F124" s="16">
        <v>680</v>
      </c>
      <c r="G124" s="16">
        <v>1650</v>
      </c>
      <c r="H124" s="16">
        <v>3799</v>
      </c>
      <c r="I124" s="16">
        <v>5397</v>
      </c>
      <c r="J124" s="16">
        <v>699</v>
      </c>
      <c r="K124" s="16">
        <v>1194</v>
      </c>
      <c r="L124" s="16">
        <v>934</v>
      </c>
      <c r="M124" s="16">
        <v>-1226</v>
      </c>
      <c r="N124" s="16">
        <v>-171.06000000002678</v>
      </c>
      <c r="O124" s="16">
        <v>-0.15999999997438863</v>
      </c>
      <c r="P124" s="16">
        <v>-73.349999999962165</v>
      </c>
      <c r="Q124" s="16">
        <v>0</v>
      </c>
    </row>
    <row r="125" spans="2:17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2:17" x14ac:dyDescent="0.2">
      <c r="B126" s="15" t="s">
        <v>22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2:17" x14ac:dyDescent="0.2">
      <c r="B127" s="12" t="s">
        <v>23</v>
      </c>
      <c r="C127" s="19">
        <v>8.3041095890410954</v>
      </c>
      <c r="D127" s="19">
        <v>11.437158469945356</v>
      </c>
      <c r="E127" s="19">
        <v>12.016438356164384</v>
      </c>
      <c r="F127" s="19">
        <v>12.605479452054794</v>
      </c>
      <c r="G127" s="19">
        <v>12.005479452054795</v>
      </c>
      <c r="H127" s="19">
        <v>14.901639344262295</v>
      </c>
      <c r="I127" s="19">
        <v>15.545205479452054</v>
      </c>
      <c r="J127" s="19">
        <v>19.841095890410958</v>
      </c>
      <c r="K127" s="19">
        <v>19.019178082191782</v>
      </c>
      <c r="L127" s="19">
        <v>18.78688524590164</v>
      </c>
      <c r="M127" s="19">
        <v>18.838356164383562</v>
      </c>
      <c r="N127" s="19">
        <v>18.934246575342467</v>
      </c>
      <c r="O127" s="19">
        <v>11.575342465753424</v>
      </c>
      <c r="P127" s="19">
        <v>19.054794520547944</v>
      </c>
      <c r="Q127" s="19">
        <v>20.698630136986303</v>
      </c>
    </row>
    <row r="128" spans="2:17" x14ac:dyDescent="0.2">
      <c r="B128" s="12" t="s">
        <v>24</v>
      </c>
      <c r="C128" s="19">
        <v>213.92851610616771</v>
      </c>
      <c r="D128" s="19">
        <v>210.65316169841012</v>
      </c>
      <c r="E128" s="19">
        <v>208.48530426064681</v>
      </c>
      <c r="F128" s="19">
        <v>200.27829971017547</v>
      </c>
      <c r="G128" s="19">
        <v>200.03255253659651</v>
      </c>
      <c r="H128" s="19">
        <v>213.4870847494154</v>
      </c>
      <c r="I128" s="19">
        <v>229.53103829229482</v>
      </c>
      <c r="J128" s="19">
        <v>231.57904904130143</v>
      </c>
      <c r="K128" s="19">
        <v>229.57726067824427</v>
      </c>
      <c r="L128" s="19">
        <v>233.21317253935129</v>
      </c>
      <c r="M128" s="19">
        <v>232.72920337275457</v>
      </c>
      <c r="N128" s="19">
        <v>232.50382290260154</v>
      </c>
      <c r="O128" s="19">
        <v>247.1289588697075</v>
      </c>
      <c r="P128" s="19">
        <v>249.73445993170088</v>
      </c>
      <c r="Q128" s="19">
        <v>250.72861069794061</v>
      </c>
    </row>
    <row r="129" spans="2:17" x14ac:dyDescent="0.2">
      <c r="B129" s="12" t="s">
        <v>25</v>
      </c>
      <c r="C129" s="19">
        <v>2129.1853805576488</v>
      </c>
      <c r="D129" s="19">
        <v>2356.3480412371132</v>
      </c>
      <c r="E129" s="19">
        <v>2794.5905468231126</v>
      </c>
      <c r="F129" s="19">
        <v>3205.5581227436824</v>
      </c>
      <c r="G129" s="19">
        <v>3570.2119070436033</v>
      </c>
      <c r="H129" s="19">
        <v>3477.2746358993759</v>
      </c>
      <c r="I129" s="19">
        <v>3349.0583143507974</v>
      </c>
      <c r="J129" s="19">
        <v>2709.1786196693897</v>
      </c>
      <c r="K129" s="19">
        <v>3032.7106208311957</v>
      </c>
      <c r="L129" s="19">
        <v>2929.4603770910121</v>
      </c>
      <c r="M129" s="19">
        <v>2961.8850918099679</v>
      </c>
      <c r="N129" s="19">
        <v>2930.7037592910233</v>
      </c>
      <c r="O129" s="19">
        <v>3100.5658131176997</v>
      </c>
      <c r="P129" s="19">
        <v>3374.1906637613142</v>
      </c>
      <c r="Q129" s="19">
        <v>3290.9177173735056</v>
      </c>
    </row>
    <row r="130" spans="2:17" x14ac:dyDescent="0.2">
      <c r="B130" s="12" t="s">
        <v>26</v>
      </c>
      <c r="C130" s="19">
        <v>1318.197581071089</v>
      </c>
      <c r="D130" s="19">
        <v>1411.1235100780104</v>
      </c>
      <c r="E130" s="19">
        <v>1439.5769782344291</v>
      </c>
      <c r="F130" s="19">
        <v>1598.0218302782494</v>
      </c>
      <c r="G130" s="19">
        <v>1139.8529563142381</v>
      </c>
      <c r="H130" s="19">
        <v>5281.6228285035986</v>
      </c>
      <c r="I130" s="19">
        <v>1799.9446991554321</v>
      </c>
      <c r="J130" s="19">
        <v>1646.7878980960506</v>
      </c>
      <c r="K130" s="19">
        <v>1688.0729538761295</v>
      </c>
      <c r="L130" s="19">
        <v>1698.9890043512792</v>
      </c>
      <c r="M130" s="19">
        <v>1646.4447588873982</v>
      </c>
      <c r="N130" s="19">
        <v>1673.8348541878413</v>
      </c>
      <c r="O130" s="19">
        <v>1091.8382768127015</v>
      </c>
      <c r="P130" s="19">
        <v>1670.040177391744</v>
      </c>
      <c r="Q130" s="19">
        <v>1734.5194293696045</v>
      </c>
    </row>
    <row r="131" spans="2:17" x14ac:dyDescent="0.2">
      <c r="B131" s="12" t="s">
        <v>27</v>
      </c>
      <c r="C131" s="20">
        <v>0.71596235522752605</v>
      </c>
      <c r="D131" s="20">
        <v>0.73203387049540891</v>
      </c>
      <c r="E131" s="20">
        <v>0.77080373873679608</v>
      </c>
      <c r="F131" s="20">
        <v>0.77532960790815308</v>
      </c>
      <c r="G131" s="20">
        <v>0.78461893026866403</v>
      </c>
      <c r="H131" s="20">
        <v>0.79065379151637849</v>
      </c>
      <c r="I131" s="20">
        <v>0.73077400239511303</v>
      </c>
      <c r="J131" s="20">
        <v>0.78863712476847159</v>
      </c>
      <c r="K131" s="20">
        <v>0.79189198556837881</v>
      </c>
      <c r="L131" s="20">
        <v>0.81496901407934341</v>
      </c>
      <c r="M131" s="20">
        <v>0.80836449374515251</v>
      </c>
      <c r="N131" s="20">
        <v>0.7876883785935147</v>
      </c>
      <c r="O131" s="20">
        <v>0.7738962070751878</v>
      </c>
      <c r="P131" s="20">
        <v>0.7813001492276227</v>
      </c>
      <c r="Q131" s="20">
        <v>0.77649119908815056</v>
      </c>
    </row>
    <row r="132" spans="2:17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2:17" x14ac:dyDescent="0.2">
      <c r="B133" s="15" t="s">
        <v>28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2:17" x14ac:dyDescent="0.2">
      <c r="B134" s="12" t="s">
        <v>29</v>
      </c>
      <c r="C134" s="21">
        <v>12.493566479709667</v>
      </c>
      <c r="D134" s="21">
        <v>12.065456282847586</v>
      </c>
      <c r="E134" s="21">
        <v>12.559735522115822</v>
      </c>
      <c r="F134" s="21">
        <v>12.544664203434037</v>
      </c>
      <c r="G134" s="21">
        <v>14.631903240529438</v>
      </c>
      <c r="H134" s="21">
        <v>14.596809680968097</v>
      </c>
      <c r="I134" s="21">
        <v>16.798554811420516</v>
      </c>
      <c r="J134" s="21">
        <v>12.786108809721071</v>
      </c>
      <c r="K134" s="21">
        <v>12.864160184384902</v>
      </c>
      <c r="L134" s="21">
        <v>13.001599767306574</v>
      </c>
      <c r="M134" s="21">
        <v>12.898923792902851</v>
      </c>
      <c r="N134" s="21">
        <v>12.955143973375776</v>
      </c>
      <c r="O134" s="21">
        <v>21.377751479289941</v>
      </c>
      <c r="P134" s="21">
        <v>12.514593817397555</v>
      </c>
      <c r="Q134" s="21">
        <v>11.560820648577101</v>
      </c>
    </row>
    <row r="135" spans="2:17" x14ac:dyDescent="0.2">
      <c r="B135" s="12" t="s">
        <v>30</v>
      </c>
      <c r="C135" s="21">
        <v>11.484988452655889</v>
      </c>
      <c r="D135" s="21">
        <v>11.139512661251791</v>
      </c>
      <c r="E135" s="21">
        <v>11.586411308709529</v>
      </c>
      <c r="F135" s="21">
        <v>11.588350358617692</v>
      </c>
      <c r="G135" s="21">
        <v>13.560246462802374</v>
      </c>
      <c r="H135" s="21">
        <v>13.516318298496516</v>
      </c>
      <c r="I135" s="21">
        <v>15.491187874515335</v>
      </c>
      <c r="J135" s="21">
        <v>11.659072079536038</v>
      </c>
      <c r="K135" s="21">
        <v>12.70080668395275</v>
      </c>
      <c r="L135" s="21">
        <v>13.050610820244327</v>
      </c>
      <c r="M135" s="21">
        <v>12.949098312972657</v>
      </c>
      <c r="N135" s="21">
        <v>13.294892200839239</v>
      </c>
      <c r="O135" s="21">
        <v>12.81396449704142</v>
      </c>
      <c r="P135" s="21">
        <v>12.376419841840404</v>
      </c>
      <c r="Q135" s="21">
        <v>11.268563864990073</v>
      </c>
    </row>
    <row r="136" spans="2:17" x14ac:dyDescent="0.2">
      <c r="B136" s="12" t="s">
        <v>31</v>
      </c>
      <c r="C136" s="21">
        <v>2.6268558231606733</v>
      </c>
      <c r="D136" s="21">
        <v>2.3172479694218824</v>
      </c>
      <c r="E136" s="21">
        <v>2.0597355221158229</v>
      </c>
      <c r="F136" s="21">
        <v>1.80612910236905</v>
      </c>
      <c r="G136" s="21">
        <v>1.9050661798265631</v>
      </c>
      <c r="H136" s="21">
        <v>1.9387605427209387</v>
      </c>
      <c r="I136" s="21">
        <v>2.321113852661262</v>
      </c>
      <c r="J136" s="21">
        <v>2.1467826567246617</v>
      </c>
      <c r="K136" s="21">
        <v>1.9652837798905214</v>
      </c>
      <c r="L136" s="21">
        <v>2.0517742873763813</v>
      </c>
      <c r="M136" s="21">
        <v>1.9959278650378125</v>
      </c>
      <c r="N136" s="21">
        <v>2.0245984662132832</v>
      </c>
      <c r="O136" s="21">
        <v>3.1611834319526628</v>
      </c>
      <c r="P136" s="21">
        <v>1.7156002875629046</v>
      </c>
      <c r="Q136" s="21">
        <v>1.6166776968894772</v>
      </c>
    </row>
    <row r="138" spans="2:17" x14ac:dyDescent="0.2">
      <c r="B138" s="15" t="s">
        <v>32</v>
      </c>
    </row>
    <row r="139" spans="2:17" s="22" customFormat="1" x14ac:dyDescent="0.2">
      <c r="B139" s="12" t="s">
        <v>29</v>
      </c>
      <c r="C139" s="22">
        <v>37868</v>
      </c>
      <c r="D139" s="22">
        <v>50506</v>
      </c>
      <c r="E139" s="22">
        <v>55087</v>
      </c>
      <c r="F139" s="22">
        <v>57718</v>
      </c>
      <c r="G139" s="22">
        <v>64117</v>
      </c>
      <c r="H139" s="22">
        <v>79611</v>
      </c>
      <c r="I139" s="22">
        <v>95315</v>
      </c>
      <c r="J139" s="22">
        <v>92597</v>
      </c>
      <c r="K139" s="22">
        <v>89303</v>
      </c>
      <c r="L139" s="22">
        <v>89399</v>
      </c>
      <c r="M139" s="22">
        <v>88693</v>
      </c>
      <c r="N139" s="22">
        <v>89533</v>
      </c>
      <c r="O139" s="22">
        <v>90321</v>
      </c>
      <c r="P139" s="22">
        <v>87039</v>
      </c>
      <c r="Q139" s="22">
        <v>87342</v>
      </c>
    </row>
    <row r="140" spans="2:17" s="22" customFormat="1" x14ac:dyDescent="0.2">
      <c r="B140" s="12" t="s">
        <v>30</v>
      </c>
      <c r="C140" s="22">
        <v>34811</v>
      </c>
      <c r="D140" s="22">
        <v>46630</v>
      </c>
      <c r="E140" s="22">
        <v>50818</v>
      </c>
      <c r="F140" s="22">
        <v>53318</v>
      </c>
      <c r="G140" s="22">
        <v>59421</v>
      </c>
      <c r="H140" s="22">
        <v>73718</v>
      </c>
      <c r="I140" s="22">
        <v>87897</v>
      </c>
      <c r="J140" s="22">
        <v>84435</v>
      </c>
      <c r="K140" s="22">
        <v>88169</v>
      </c>
      <c r="L140" s="22">
        <v>89736</v>
      </c>
      <c r="M140" s="22">
        <v>89038</v>
      </c>
      <c r="N140" s="22">
        <v>91881</v>
      </c>
      <c r="O140" s="22">
        <v>54139</v>
      </c>
      <c r="P140" s="22">
        <v>86078</v>
      </c>
      <c r="Q140" s="22">
        <v>85134</v>
      </c>
    </row>
    <row r="141" spans="2:17" s="22" customFormat="1" x14ac:dyDescent="0.2">
      <c r="B141" s="12" t="s">
        <v>31</v>
      </c>
      <c r="C141" s="22">
        <v>7962</v>
      </c>
      <c r="D141" s="22">
        <v>9700</v>
      </c>
      <c r="E141" s="22">
        <v>9034</v>
      </c>
      <c r="F141" s="22">
        <v>8310</v>
      </c>
      <c r="G141" s="22">
        <v>8348</v>
      </c>
      <c r="H141" s="22">
        <v>10574</v>
      </c>
      <c r="I141" s="22">
        <v>13170</v>
      </c>
      <c r="J141" s="22">
        <v>15547</v>
      </c>
      <c r="K141" s="22">
        <v>13643</v>
      </c>
      <c r="L141" s="22">
        <v>14108</v>
      </c>
      <c r="M141" s="22">
        <v>13724</v>
      </c>
      <c r="N141" s="22">
        <v>13992</v>
      </c>
      <c r="O141" s="22">
        <v>13356</v>
      </c>
      <c r="P141" s="22">
        <v>11932</v>
      </c>
      <c r="Q141" s="22">
        <v>12214</v>
      </c>
    </row>
    <row r="142" spans="2:17" s="22" customFormat="1" x14ac:dyDescent="0.2">
      <c r="B142" s="12" t="s">
        <v>33</v>
      </c>
      <c r="C142" s="23">
        <v>2596537000</v>
      </c>
      <c r="D142" s="23">
        <v>3524604000</v>
      </c>
      <c r="E142" s="23">
        <v>4057117000</v>
      </c>
      <c r="F142" s="23">
        <v>4136423000</v>
      </c>
      <c r="G142" s="23">
        <v>4677738000</v>
      </c>
      <c r="H142" s="23">
        <v>6206350000</v>
      </c>
      <c r="I142" s="23">
        <v>7398318000</v>
      </c>
      <c r="J142" s="23">
        <v>7692379854</v>
      </c>
      <c r="K142" s="23">
        <v>7522040520</v>
      </c>
      <c r="L142" s="23">
        <v>7855019237</v>
      </c>
      <c r="M142" s="23">
        <v>7647280629</v>
      </c>
      <c r="N142" s="23">
        <v>7509936312</v>
      </c>
      <c r="O142" s="23">
        <v>7919973387</v>
      </c>
      <c r="P142" s="23">
        <v>7855597885</v>
      </c>
      <c r="Q142" s="23">
        <v>7825559023</v>
      </c>
    </row>
    <row r="143" spans="2:17" s="22" customFormat="1" x14ac:dyDescent="0.2">
      <c r="B143" s="12" t="s">
        <v>34</v>
      </c>
      <c r="C143" s="23">
        <v>3626639000</v>
      </c>
      <c r="D143" s="23">
        <v>4814810000</v>
      </c>
      <c r="E143" s="23">
        <v>5263489000</v>
      </c>
      <c r="F143" s="23">
        <v>5335051000</v>
      </c>
      <c r="G143" s="23">
        <v>5961796000</v>
      </c>
      <c r="H143" s="23">
        <v>7849643000</v>
      </c>
      <c r="I143" s="23">
        <v>10123948000</v>
      </c>
      <c r="J143" s="23">
        <v>9754016914</v>
      </c>
      <c r="K143" s="23">
        <v>9498821376</v>
      </c>
      <c r="L143" s="23">
        <v>9638426862</v>
      </c>
      <c r="M143" s="23">
        <v>9460188675</v>
      </c>
      <c r="N143" s="23">
        <v>9534146391</v>
      </c>
      <c r="O143" s="23">
        <v>10233896115</v>
      </c>
      <c r="P143" s="23">
        <v>10054519883</v>
      </c>
      <c r="Q143" s="23">
        <v>10078103953</v>
      </c>
    </row>
    <row r="144" spans="2:17" s="22" customFormat="1" x14ac:dyDescent="0.2">
      <c r="B144" s="12" t="s">
        <v>35</v>
      </c>
      <c r="C144" s="23">
        <v>16952574</v>
      </c>
      <c r="D144" s="23">
        <v>22856576</v>
      </c>
      <c r="E144" s="23">
        <v>25246331</v>
      </c>
      <c r="F144" s="23">
        <v>26638188</v>
      </c>
      <c r="G144" s="23">
        <v>29804129</v>
      </c>
      <c r="H144" s="23">
        <v>36768702</v>
      </c>
      <c r="I144" s="23">
        <v>44107098</v>
      </c>
      <c r="J144" s="23">
        <v>42119600</v>
      </c>
      <c r="K144" s="23">
        <v>41375271</v>
      </c>
      <c r="L144" s="23">
        <v>41328827</v>
      </c>
      <c r="M144" s="23">
        <v>40648911</v>
      </c>
      <c r="N144" s="23">
        <v>41006407</v>
      </c>
      <c r="O144" s="23">
        <v>41411157</v>
      </c>
      <c r="P144" s="23">
        <v>40260843</v>
      </c>
      <c r="Q144" s="23">
        <v>40195269</v>
      </c>
    </row>
    <row r="145" spans="1:19" s="22" customFormat="1" x14ac:dyDescent="0.2">
      <c r="A145" s="19"/>
      <c r="B145" s="12" t="s">
        <v>36</v>
      </c>
      <c r="C145" s="23">
        <v>49917506</v>
      </c>
      <c r="D145" s="23">
        <v>71270204</v>
      </c>
      <c r="E145" s="23">
        <v>79301977</v>
      </c>
      <c r="F145" s="23">
        <v>92234624</v>
      </c>
      <c r="G145" s="23">
        <v>73083952</v>
      </c>
      <c r="H145" s="23">
        <v>420475275</v>
      </c>
      <c r="I145" s="23">
        <v>171561729</v>
      </c>
      <c r="J145" s="23">
        <v>152487619</v>
      </c>
      <c r="K145" s="23">
        <v>150749979</v>
      </c>
      <c r="L145" s="23">
        <v>151887918</v>
      </c>
      <c r="M145" s="23">
        <v>146028125</v>
      </c>
      <c r="N145" s="23">
        <v>149863456</v>
      </c>
      <c r="O145" s="23">
        <v>98615925</v>
      </c>
      <c r="P145" s="23">
        <v>145358627</v>
      </c>
      <c r="Q145" s="23">
        <v>151496396</v>
      </c>
    </row>
    <row r="146" spans="1:19" s="22" customFormat="1" x14ac:dyDescent="0.2">
      <c r="A146" s="19"/>
      <c r="B146" t="s">
        <v>37</v>
      </c>
      <c r="C146" s="19">
        <v>3031</v>
      </c>
      <c r="D146" s="19">
        <v>4186</v>
      </c>
      <c r="E146" s="19">
        <v>4386</v>
      </c>
      <c r="F146" s="19">
        <v>4601</v>
      </c>
      <c r="G146" s="19">
        <v>4382</v>
      </c>
      <c r="H146" s="19">
        <v>5454</v>
      </c>
      <c r="I146" s="19">
        <v>5674</v>
      </c>
      <c r="J146" s="19">
        <v>7242</v>
      </c>
      <c r="K146" s="19">
        <v>6942</v>
      </c>
      <c r="L146" s="19">
        <v>6876</v>
      </c>
      <c r="M146" s="19">
        <v>6876</v>
      </c>
      <c r="N146" s="19">
        <v>6911</v>
      </c>
      <c r="O146" s="19">
        <v>4225</v>
      </c>
      <c r="P146" s="19">
        <v>6955</v>
      </c>
      <c r="Q146" s="19">
        <v>7555</v>
      </c>
    </row>
    <row r="147" spans="1:19" x14ac:dyDescent="0.2">
      <c r="A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9" s="10" customFormat="1" x14ac:dyDescent="0.2">
      <c r="A148" s="31"/>
      <c r="B148" s="32" t="s">
        <v>40</v>
      </c>
      <c r="C148" s="33">
        <v>2846891</v>
      </c>
      <c r="D148" s="33">
        <v>3073383</v>
      </c>
      <c r="E148" s="33">
        <v>3262632</v>
      </c>
      <c r="F148" s="33">
        <v>2898026</v>
      </c>
      <c r="G148" s="33">
        <v>3283745</v>
      </c>
      <c r="H148" s="33">
        <v>3959485</v>
      </c>
      <c r="I148" s="33">
        <v>4265357</v>
      </c>
      <c r="J148" s="33">
        <v>3267300</v>
      </c>
      <c r="K148" s="33">
        <v>2849537</v>
      </c>
      <c r="L148" s="33">
        <v>2931348</v>
      </c>
      <c r="M148" s="33">
        <v>3111697</v>
      </c>
      <c r="N148" s="33">
        <v>4900140.57</v>
      </c>
      <c r="O148" s="33">
        <v>5098399.87</v>
      </c>
      <c r="P148" s="33">
        <v>6308275.3700000001</v>
      </c>
      <c r="Q148" s="33">
        <v>4437128</v>
      </c>
    </row>
    <row r="149" spans="1:19" x14ac:dyDescent="0.2">
      <c r="A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9" s="10" customFormat="1" x14ac:dyDescent="0.2">
      <c r="A150" s="34"/>
      <c r="B150" s="15" t="s">
        <v>119</v>
      </c>
      <c r="C150" s="16">
        <v>897217</v>
      </c>
      <c r="D150" s="16">
        <v>978377</v>
      </c>
      <c r="E150" s="16">
        <v>1057455</v>
      </c>
      <c r="F150" s="16">
        <v>968691</v>
      </c>
      <c r="G150" s="16">
        <v>1103765</v>
      </c>
      <c r="H150" s="16">
        <v>1168528</v>
      </c>
      <c r="I150" s="16">
        <v>1295839</v>
      </c>
      <c r="J150" s="16">
        <v>1133931</v>
      </c>
      <c r="K150" s="16">
        <v>839033</v>
      </c>
      <c r="L150" s="16">
        <v>723995</v>
      </c>
      <c r="M150" s="16">
        <v>486641</v>
      </c>
      <c r="N150" s="16">
        <v>680599.61</v>
      </c>
      <c r="O150" s="16">
        <v>694329.68</v>
      </c>
      <c r="P150" s="16">
        <v>734356.92</v>
      </c>
      <c r="Q150" s="16">
        <v>689354</v>
      </c>
    </row>
    <row r="151" spans="1:19" x14ac:dyDescent="0.2">
      <c r="A151" s="13"/>
      <c r="B151" s="11" t="s">
        <v>4</v>
      </c>
      <c r="C151" s="17">
        <v>592791</v>
      </c>
      <c r="D151" s="17">
        <v>605897</v>
      </c>
      <c r="E151" s="17">
        <v>613153</v>
      </c>
      <c r="F151" s="17">
        <v>608484</v>
      </c>
      <c r="G151" s="17">
        <v>623528</v>
      </c>
      <c r="H151" s="17">
        <v>637006</v>
      </c>
      <c r="I151" s="17">
        <v>752618</v>
      </c>
      <c r="J151" s="17">
        <v>587931</v>
      </c>
      <c r="K151" s="17">
        <v>486646</v>
      </c>
      <c r="L151" s="17">
        <v>393844</v>
      </c>
      <c r="M151" s="17">
        <v>312203</v>
      </c>
      <c r="N151" s="17">
        <v>451152.92</v>
      </c>
      <c r="O151" s="17">
        <v>442715.45</v>
      </c>
      <c r="P151" s="17">
        <v>482044.88</v>
      </c>
      <c r="Q151" s="17">
        <v>453441</v>
      </c>
    </row>
    <row r="152" spans="1:19" x14ac:dyDescent="0.2">
      <c r="A152" s="13"/>
      <c r="B152" s="11" t="s">
        <v>5</v>
      </c>
      <c r="C152" s="17">
        <v>55106</v>
      </c>
      <c r="D152" s="17">
        <v>47994</v>
      </c>
      <c r="E152" s="17">
        <v>43887</v>
      </c>
      <c r="F152" s="17">
        <v>58952</v>
      </c>
      <c r="G152" s="17">
        <v>122658</v>
      </c>
      <c r="H152" s="17">
        <v>148997</v>
      </c>
      <c r="I152" s="17">
        <v>135062</v>
      </c>
      <c r="J152" s="17">
        <v>86221</v>
      </c>
      <c r="K152" s="17">
        <v>33813</v>
      </c>
      <c r="L152" s="17">
        <v>31002</v>
      </c>
      <c r="M152" s="17">
        <v>32053</v>
      </c>
      <c r="N152" s="17">
        <v>0</v>
      </c>
      <c r="O152" s="17">
        <v>0</v>
      </c>
      <c r="P152" s="17">
        <v>0</v>
      </c>
      <c r="Q152" s="17">
        <v>0</v>
      </c>
    </row>
    <row r="153" spans="1:19" x14ac:dyDescent="0.2">
      <c r="B153" s="11" t="s">
        <v>6</v>
      </c>
      <c r="C153" s="35">
        <v>210426</v>
      </c>
      <c r="D153" s="35">
        <v>287551</v>
      </c>
      <c r="E153" s="35">
        <v>362177</v>
      </c>
      <c r="F153" s="35">
        <v>259813</v>
      </c>
      <c r="G153" s="35">
        <v>305384</v>
      </c>
      <c r="H153" s="35">
        <v>327668</v>
      </c>
      <c r="I153" s="35">
        <v>355806</v>
      </c>
      <c r="J153" s="35">
        <v>423038</v>
      </c>
      <c r="K153" s="35">
        <v>291018</v>
      </c>
      <c r="L153" s="35">
        <v>271690</v>
      </c>
      <c r="M153" s="35">
        <v>114655</v>
      </c>
      <c r="N153" s="35">
        <v>196820.95</v>
      </c>
      <c r="O153" s="35">
        <v>207381.34</v>
      </c>
      <c r="P153" s="35">
        <v>206556.32</v>
      </c>
      <c r="Q153" s="35">
        <v>194529</v>
      </c>
    </row>
    <row r="154" spans="1:19" x14ac:dyDescent="0.2">
      <c r="B154" s="11" t="s">
        <v>7</v>
      </c>
      <c r="C154" s="35">
        <v>38894</v>
      </c>
      <c r="D154" s="35">
        <v>36935</v>
      </c>
      <c r="E154" s="35">
        <v>38238</v>
      </c>
      <c r="F154" s="35">
        <v>41442</v>
      </c>
      <c r="G154" s="35">
        <v>52195</v>
      </c>
      <c r="H154" s="35">
        <v>54857</v>
      </c>
      <c r="I154" s="35">
        <v>52353</v>
      </c>
      <c r="J154" s="35">
        <v>36741</v>
      </c>
      <c r="K154" s="35">
        <v>27556</v>
      </c>
      <c r="L154" s="35">
        <v>27459</v>
      </c>
      <c r="M154" s="35">
        <v>27730</v>
      </c>
      <c r="N154" s="35">
        <v>32625.74</v>
      </c>
      <c r="O154" s="35">
        <v>44232.89</v>
      </c>
      <c r="P154" s="35">
        <v>45755.72</v>
      </c>
      <c r="Q154" s="35">
        <v>41384</v>
      </c>
    </row>
    <row r="155" spans="1:19" x14ac:dyDescent="0.2">
      <c r="B155" s="11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1:19" s="10" customFormat="1" x14ac:dyDescent="0.2">
      <c r="B156" s="15" t="s">
        <v>8</v>
      </c>
      <c r="C156" s="36">
        <v>671403</v>
      </c>
      <c r="D156" s="36">
        <v>805548</v>
      </c>
      <c r="E156" s="36">
        <v>778850</v>
      </c>
      <c r="F156" s="36">
        <v>585668</v>
      </c>
      <c r="G156" s="36">
        <v>677877</v>
      </c>
      <c r="H156" s="36">
        <v>1211309</v>
      </c>
      <c r="I156" s="36">
        <v>1060733</v>
      </c>
      <c r="J156" s="36">
        <v>746706</v>
      </c>
      <c r="K156" s="36">
        <v>784642</v>
      </c>
      <c r="L156" s="36">
        <v>1026100</v>
      </c>
      <c r="M156" s="36">
        <v>1574084</v>
      </c>
      <c r="N156" s="36">
        <v>2517958.63</v>
      </c>
      <c r="O156" s="36">
        <v>2628520.94</v>
      </c>
      <c r="P156" s="36">
        <v>3602964.49</v>
      </c>
      <c r="Q156" s="36">
        <v>1853594</v>
      </c>
    </row>
    <row r="157" spans="1:19" x14ac:dyDescent="0.2">
      <c r="B157" s="12" t="s">
        <v>9</v>
      </c>
      <c r="C157" s="35">
        <v>605025</v>
      </c>
      <c r="D157" s="35">
        <v>709506</v>
      </c>
      <c r="E157" s="35">
        <v>691384</v>
      </c>
      <c r="F157" s="35">
        <v>509376</v>
      </c>
      <c r="G157" s="35">
        <v>600551</v>
      </c>
      <c r="H157" s="35">
        <v>1121442</v>
      </c>
      <c r="I157" s="35">
        <v>967155</v>
      </c>
      <c r="J157" s="35">
        <v>669678</v>
      </c>
      <c r="K157" s="35">
        <v>724695</v>
      </c>
      <c r="L157" s="35">
        <v>959900</v>
      </c>
      <c r="M157" s="35">
        <v>1505990</v>
      </c>
      <c r="N157" s="35">
        <v>2429656.7000000002</v>
      </c>
      <c r="O157" s="35">
        <v>2546625.84</v>
      </c>
      <c r="P157" s="35">
        <v>3519990.71</v>
      </c>
      <c r="Q157" s="35">
        <v>1787475</v>
      </c>
    </row>
    <row r="158" spans="1:19" x14ac:dyDescent="0.2">
      <c r="B158" s="12" t="s">
        <v>10</v>
      </c>
      <c r="C158" s="35">
        <v>23751</v>
      </c>
      <c r="D158" s="35">
        <v>23123</v>
      </c>
      <c r="E158" s="35">
        <v>15884</v>
      </c>
      <c r="F158" s="35">
        <v>10086</v>
      </c>
      <c r="G158" s="35">
        <v>5126</v>
      </c>
      <c r="H158" s="35">
        <v>5330</v>
      </c>
      <c r="I158" s="35">
        <v>18341</v>
      </c>
      <c r="J158" s="35">
        <v>23881</v>
      </c>
      <c r="K158" s="35">
        <v>13875</v>
      </c>
      <c r="L158" s="35">
        <v>13404</v>
      </c>
      <c r="M158" s="35">
        <v>13272</v>
      </c>
      <c r="N158" s="35">
        <v>5434.22</v>
      </c>
      <c r="O158" s="35">
        <v>3882.16</v>
      </c>
      <c r="P158" s="35">
        <v>3278.23</v>
      </c>
      <c r="Q158" s="35">
        <v>4041</v>
      </c>
      <c r="S158" s="64">
        <v>1027197</v>
      </c>
    </row>
    <row r="159" spans="1:19" x14ac:dyDescent="0.2">
      <c r="B159" s="12" t="s">
        <v>11</v>
      </c>
      <c r="C159" s="35">
        <v>42627</v>
      </c>
      <c r="D159" s="35">
        <v>72919</v>
      </c>
      <c r="E159" s="35">
        <v>71582</v>
      </c>
      <c r="F159" s="35">
        <v>66206</v>
      </c>
      <c r="G159" s="35">
        <v>72200</v>
      </c>
      <c r="H159" s="35">
        <v>84537</v>
      </c>
      <c r="I159" s="35">
        <v>75237</v>
      </c>
      <c r="J159" s="35">
        <v>53147</v>
      </c>
      <c r="K159" s="35">
        <v>46072</v>
      </c>
      <c r="L159" s="35">
        <v>52796</v>
      </c>
      <c r="M159" s="35">
        <v>54822</v>
      </c>
      <c r="N159" s="35">
        <v>82867.710000000006</v>
      </c>
      <c r="O159" s="35">
        <v>78012.94</v>
      </c>
      <c r="P159" s="35">
        <v>79695.55</v>
      </c>
      <c r="Q159" s="35">
        <v>62078</v>
      </c>
    </row>
    <row r="160" spans="1:19" x14ac:dyDescent="0.2"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9" s="10" customFormat="1" x14ac:dyDescent="0.2">
      <c r="B161" s="15" t="s">
        <v>120</v>
      </c>
      <c r="C161" s="36">
        <v>660128</v>
      </c>
      <c r="D161" s="36">
        <v>664914</v>
      </c>
      <c r="E161" s="36">
        <v>742630</v>
      </c>
      <c r="F161" s="36">
        <v>734215</v>
      </c>
      <c r="G161" s="36">
        <v>814024</v>
      </c>
      <c r="H161" s="36">
        <v>868758</v>
      </c>
      <c r="I161" s="36">
        <v>993920</v>
      </c>
      <c r="J161" s="36">
        <v>746336</v>
      </c>
      <c r="K161" s="36">
        <v>708004</v>
      </c>
      <c r="L161" s="36">
        <v>658112</v>
      </c>
      <c r="M161" s="36">
        <v>533036</v>
      </c>
      <c r="N161" s="36">
        <v>877533.7</v>
      </c>
      <c r="O161" s="36">
        <v>954980.91</v>
      </c>
      <c r="P161" s="36">
        <v>1124658.42</v>
      </c>
      <c r="Q161" s="36">
        <v>1050887</v>
      </c>
    </row>
    <row r="162" spans="2:19" x14ac:dyDescent="0.2">
      <c r="B162" s="12" t="s">
        <v>13</v>
      </c>
      <c r="C162" s="35">
        <v>86590</v>
      </c>
      <c r="D162" s="35">
        <v>62194</v>
      </c>
      <c r="E162" s="35">
        <v>59829</v>
      </c>
      <c r="F162" s="35">
        <v>67662</v>
      </c>
      <c r="G162" s="35">
        <v>76422</v>
      </c>
      <c r="H162" s="35">
        <v>86612</v>
      </c>
      <c r="I162" s="35">
        <v>186760</v>
      </c>
      <c r="J162" s="35">
        <v>135960</v>
      </c>
      <c r="K162" s="35">
        <v>110706</v>
      </c>
      <c r="L162" s="35">
        <v>96929</v>
      </c>
      <c r="M162" s="35">
        <v>45942</v>
      </c>
      <c r="N162" s="35">
        <v>161284.89000000001</v>
      </c>
      <c r="O162" s="35">
        <v>171489.3</v>
      </c>
      <c r="P162" s="35">
        <v>218531.7</v>
      </c>
      <c r="Q162" s="35">
        <v>231363</v>
      </c>
    </row>
    <row r="163" spans="2:19" x14ac:dyDescent="0.2">
      <c r="B163" s="12" t="s">
        <v>14</v>
      </c>
      <c r="C163" s="35">
        <v>115374</v>
      </c>
      <c r="D163" s="35">
        <v>113895</v>
      </c>
      <c r="E163" s="35">
        <v>174857</v>
      </c>
      <c r="F163" s="35">
        <v>151545</v>
      </c>
      <c r="G163" s="35">
        <v>164544</v>
      </c>
      <c r="H163" s="35">
        <v>153990</v>
      </c>
      <c r="I163" s="35">
        <v>159135</v>
      </c>
      <c r="J163" s="35">
        <v>92379</v>
      </c>
      <c r="K163" s="35">
        <v>77446</v>
      </c>
      <c r="L163" s="35">
        <v>64678</v>
      </c>
      <c r="M163" s="35">
        <v>51876</v>
      </c>
      <c r="N163" s="35">
        <v>130814.87</v>
      </c>
      <c r="O163" s="35">
        <v>96864.72</v>
      </c>
      <c r="P163" s="35">
        <v>127073.52</v>
      </c>
      <c r="Q163" s="35">
        <v>133498</v>
      </c>
    </row>
    <row r="164" spans="2:19" x14ac:dyDescent="0.2">
      <c r="B164" s="12" t="s">
        <v>15</v>
      </c>
      <c r="C164" s="35">
        <v>201777</v>
      </c>
      <c r="D164" s="35">
        <v>207507</v>
      </c>
      <c r="E164" s="35">
        <v>213579</v>
      </c>
      <c r="F164" s="35">
        <v>220088</v>
      </c>
      <c r="G164" s="35">
        <v>236629</v>
      </c>
      <c r="H164" s="35">
        <v>257810</v>
      </c>
      <c r="I164" s="35">
        <v>290619</v>
      </c>
      <c r="J164" s="35">
        <v>216251</v>
      </c>
      <c r="K164" s="35">
        <v>247557</v>
      </c>
      <c r="L164" s="35">
        <v>241701</v>
      </c>
      <c r="M164" s="35">
        <v>306846</v>
      </c>
      <c r="N164" s="35">
        <v>459804.4</v>
      </c>
      <c r="O164" s="35">
        <v>564221.05000000005</v>
      </c>
      <c r="P164" s="35">
        <v>716945.46</v>
      </c>
      <c r="Q164" s="35">
        <v>635336</v>
      </c>
    </row>
    <row r="165" spans="2:19" x14ac:dyDescent="0.2">
      <c r="B165" s="12" t="s">
        <v>16</v>
      </c>
      <c r="C165" s="35">
        <v>387984</v>
      </c>
      <c r="D165" s="35">
        <v>380704</v>
      </c>
      <c r="E165" s="35">
        <v>443919</v>
      </c>
      <c r="F165" s="35">
        <v>425913</v>
      </c>
      <c r="G165" s="35">
        <v>471071</v>
      </c>
      <c r="H165" s="35">
        <v>492774</v>
      </c>
      <c r="I165" s="35">
        <v>626614</v>
      </c>
      <c r="J165" s="35">
        <v>433568</v>
      </c>
      <c r="K165" s="35">
        <v>427361</v>
      </c>
      <c r="L165" s="35">
        <v>394358</v>
      </c>
      <c r="M165" s="35">
        <v>397120</v>
      </c>
      <c r="N165" s="35">
        <v>743270</v>
      </c>
      <c r="O165" s="35">
        <v>805834.52</v>
      </c>
      <c r="P165" s="35">
        <v>1012868.35</v>
      </c>
      <c r="Q165" s="35">
        <v>938569</v>
      </c>
    </row>
    <row r="166" spans="2:19" x14ac:dyDescent="0.2">
      <c r="B166" s="12" t="s">
        <v>17</v>
      </c>
      <c r="C166" s="35">
        <v>276382</v>
      </c>
      <c r="D166" s="35">
        <v>284982</v>
      </c>
      <c r="E166" s="35">
        <v>298715</v>
      </c>
      <c r="F166" s="35">
        <v>308894</v>
      </c>
      <c r="G166" s="35">
        <v>342953</v>
      </c>
      <c r="H166" s="35">
        <v>379622</v>
      </c>
      <c r="I166" s="35">
        <v>367306</v>
      </c>
      <c r="J166" s="35">
        <v>312802</v>
      </c>
      <c r="K166" s="35">
        <v>280643</v>
      </c>
      <c r="L166" s="35">
        <v>263754</v>
      </c>
      <c r="M166" s="35">
        <v>138974</v>
      </c>
      <c r="N166" s="35">
        <v>134263.69</v>
      </c>
      <c r="O166" s="35">
        <v>149146.44</v>
      </c>
      <c r="P166" s="35">
        <v>111790.08</v>
      </c>
      <c r="Q166" s="35">
        <v>112318</v>
      </c>
    </row>
    <row r="167" spans="2:19" x14ac:dyDescent="0.2">
      <c r="B167" s="18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9" s="10" customFormat="1" x14ac:dyDescent="0.2">
      <c r="B168" s="15" t="s">
        <v>121</v>
      </c>
      <c r="C168" s="36">
        <v>613602</v>
      </c>
      <c r="D168" s="36">
        <v>615335</v>
      </c>
      <c r="E168" s="36">
        <v>676728</v>
      </c>
      <c r="F168" s="36">
        <v>599063</v>
      </c>
      <c r="G168" s="36">
        <v>644206</v>
      </c>
      <c r="H168" s="36">
        <v>693611</v>
      </c>
      <c r="I168" s="36">
        <v>848275</v>
      </c>
      <c r="J168" s="36">
        <v>644740</v>
      </c>
      <c r="K168" s="36">
        <v>511751</v>
      </c>
      <c r="L168" s="36">
        <v>515759</v>
      </c>
      <c r="M168" s="36">
        <v>515071</v>
      </c>
      <c r="N168" s="36">
        <v>826289.63</v>
      </c>
      <c r="O168" s="36">
        <v>823494.92</v>
      </c>
      <c r="P168" s="36">
        <v>846368.93</v>
      </c>
      <c r="Q168" s="36">
        <v>843293</v>
      </c>
    </row>
    <row r="169" spans="2:19" x14ac:dyDescent="0.2">
      <c r="B169" s="12" t="s">
        <v>19</v>
      </c>
      <c r="C169" s="35">
        <v>403022</v>
      </c>
      <c r="D169" s="35">
        <v>430031</v>
      </c>
      <c r="E169" s="35">
        <v>418731</v>
      </c>
      <c r="F169" s="35">
        <v>386610</v>
      </c>
      <c r="G169" s="35">
        <v>429403</v>
      </c>
      <c r="H169" s="35">
        <v>454228</v>
      </c>
      <c r="I169" s="35">
        <v>581137</v>
      </c>
      <c r="J169" s="35">
        <v>468172</v>
      </c>
      <c r="K169" s="35">
        <v>398165</v>
      </c>
      <c r="L169" s="35">
        <v>414093</v>
      </c>
      <c r="M169" s="35">
        <v>426886</v>
      </c>
      <c r="N169" s="35">
        <v>747282.27</v>
      </c>
      <c r="O169" s="35">
        <v>739759.75</v>
      </c>
      <c r="P169" s="35">
        <v>738335.65</v>
      </c>
      <c r="Q169" s="35">
        <v>712465</v>
      </c>
    </row>
    <row r="170" spans="2:19" x14ac:dyDescent="0.2">
      <c r="B170" s="12" t="s">
        <v>20</v>
      </c>
      <c r="C170" s="35">
        <v>210580</v>
      </c>
      <c r="D170" s="35">
        <v>185304</v>
      </c>
      <c r="E170" s="35">
        <v>257997</v>
      </c>
      <c r="F170" s="35">
        <v>212453</v>
      </c>
      <c r="G170" s="35">
        <v>214803</v>
      </c>
      <c r="H170" s="35">
        <v>239383</v>
      </c>
      <c r="I170" s="35">
        <v>267138</v>
      </c>
      <c r="J170" s="35">
        <v>176568</v>
      </c>
      <c r="K170" s="35">
        <v>113586</v>
      </c>
      <c r="L170" s="35">
        <v>101666</v>
      </c>
      <c r="M170" s="35">
        <v>88185</v>
      </c>
      <c r="N170" s="35">
        <v>79007.360000000001</v>
      </c>
      <c r="O170" s="35">
        <v>83735.17</v>
      </c>
      <c r="P170" s="35">
        <v>108033.28</v>
      </c>
      <c r="Q170" s="35">
        <v>130828</v>
      </c>
    </row>
    <row r="171" spans="2:19" x14ac:dyDescent="0.2"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9" s="10" customFormat="1" x14ac:dyDescent="0.2">
      <c r="B172" s="15" t="s">
        <v>21</v>
      </c>
      <c r="C172" s="16">
        <v>4541</v>
      </c>
      <c r="D172" s="16">
        <v>9209</v>
      </c>
      <c r="E172" s="16">
        <v>6969</v>
      </c>
      <c r="F172" s="16">
        <v>10389</v>
      </c>
      <c r="G172" s="16">
        <v>43873</v>
      </c>
      <c r="H172" s="16">
        <v>17279</v>
      </c>
      <c r="I172" s="16">
        <v>66590</v>
      </c>
      <c r="J172" s="16">
        <v>-4413</v>
      </c>
      <c r="K172" s="16">
        <v>6107</v>
      </c>
      <c r="L172" s="16">
        <v>7382</v>
      </c>
      <c r="M172" s="16">
        <v>2865</v>
      </c>
      <c r="N172" s="16">
        <v>-2240.9999999998836</v>
      </c>
      <c r="O172" s="16">
        <v>-2926.5799999996088</v>
      </c>
      <c r="P172" s="16">
        <v>-73.39000000001397</v>
      </c>
      <c r="Q172" s="16">
        <v>0</v>
      </c>
    </row>
    <row r="174" spans="2:19" x14ac:dyDescent="0.2">
      <c r="B174" s="15" t="s">
        <v>22</v>
      </c>
    </row>
    <row r="175" spans="2:19" x14ac:dyDescent="0.2">
      <c r="B175" s="12" t="s">
        <v>23</v>
      </c>
      <c r="C175" s="22">
        <v>378.7753424657534</v>
      </c>
      <c r="D175" s="22">
        <v>391.19945355191254</v>
      </c>
      <c r="E175" s="22">
        <v>385.15616438356165</v>
      </c>
      <c r="F175" s="22">
        <v>370.03013698630139</v>
      </c>
      <c r="G175" s="22">
        <v>382.41095890410958</v>
      </c>
      <c r="H175" s="22">
        <v>396.75956284153006</v>
      </c>
      <c r="I175" s="22">
        <v>307.35068493150686</v>
      </c>
      <c r="J175" s="22">
        <v>305.45753424657534</v>
      </c>
      <c r="K175" s="22">
        <v>276.2246575342466</v>
      </c>
      <c r="L175" s="22">
        <v>288.63934426229508</v>
      </c>
      <c r="M175" s="22">
        <v>286.64931506849314</v>
      </c>
      <c r="N175" s="22">
        <v>374.75616438356167</v>
      </c>
      <c r="O175" s="22">
        <v>351.52328767123288</v>
      </c>
      <c r="P175" s="22">
        <v>359.02739726027397</v>
      </c>
      <c r="Q175" s="22">
        <v>352.00821917808219</v>
      </c>
    </row>
    <row r="176" spans="2:19" ht="15" x14ac:dyDescent="0.25">
      <c r="C176" s="101"/>
      <c r="D176" s="101"/>
      <c r="E176" s="101"/>
      <c r="F176" s="101"/>
      <c r="G176" s="101"/>
      <c r="H176" s="102">
        <f>H168/H175</f>
        <v>1748.1897475450025</v>
      </c>
      <c r="I176" s="102">
        <f t="shared" ref="I176:Q176" si="0">I168/I175</f>
        <v>2759.9580595990478</v>
      </c>
      <c r="J176" s="102">
        <f t="shared" si="0"/>
        <v>2110.7352993936784</v>
      </c>
      <c r="K176" s="102">
        <f t="shared" si="0"/>
        <v>1852.6622661720655</v>
      </c>
      <c r="L176" s="102">
        <f t="shared" si="0"/>
        <v>1786.8631226216846</v>
      </c>
      <c r="M176" s="102">
        <f t="shared" si="0"/>
        <v>1796.8680646487046</v>
      </c>
      <c r="N176" s="102">
        <f t="shared" si="0"/>
        <v>2204.8726839735059</v>
      </c>
      <c r="O176" s="102">
        <f t="shared" si="0"/>
        <v>2342.6468427041605</v>
      </c>
      <c r="P176" s="102">
        <f t="shared" si="0"/>
        <v>2357.3937155175704</v>
      </c>
      <c r="Q176" s="102">
        <f t="shared" si="0"/>
        <v>2395.6628114225227</v>
      </c>
      <c r="S176" s="107">
        <f>Q176-L176</f>
        <v>608.79968880083811</v>
      </c>
    </row>
    <row r="177" spans="2:19" x14ac:dyDescent="0.2">
      <c r="B177" s="12" t="s">
        <v>24</v>
      </c>
      <c r="C177" s="19">
        <v>130.55497828854942</v>
      </c>
      <c r="D177" s="19">
        <v>133.38523399021653</v>
      </c>
      <c r="E177" s="19">
        <v>134.08036717448456</v>
      </c>
      <c r="F177" s="19">
        <v>134.41126246866642</v>
      </c>
      <c r="G177" s="19">
        <v>135.34452471147841</v>
      </c>
      <c r="H177" s="19">
        <v>138.13802694548812</v>
      </c>
      <c r="I177" s="19">
        <v>144.46100632567459</v>
      </c>
      <c r="J177" s="19">
        <v>152.91731683882051</v>
      </c>
      <c r="K177" s="19">
        <v>154.31566501840933</v>
      </c>
      <c r="L177" s="19">
        <v>152.58343538263975</v>
      </c>
      <c r="M177" s="19">
        <v>149.95949331399783</v>
      </c>
      <c r="N177" s="19">
        <v>152.75260254385074</v>
      </c>
      <c r="O177" s="19">
        <v>156.31060569660499</v>
      </c>
      <c r="P177" s="19">
        <v>156.53901001391088</v>
      </c>
      <c r="Q177" s="19">
        <v>157.87118065926106</v>
      </c>
      <c r="S177" s="14">
        <f>S176/P176</f>
        <v>0.25825117153465177</v>
      </c>
    </row>
    <row r="178" spans="2:19" x14ac:dyDescent="0.2">
      <c r="B178" s="12" t="s">
        <v>25</v>
      </c>
      <c r="C178" s="19">
        <v>563.19264789357146</v>
      </c>
      <c r="D178" s="19">
        <v>579.62813170694881</v>
      </c>
      <c r="E178" s="19">
        <v>592.04619791624259</v>
      </c>
      <c r="F178" s="19">
        <v>597.01998874231322</v>
      </c>
      <c r="G178" s="19">
        <v>615.77804598428736</v>
      </c>
      <c r="H178" s="19">
        <v>639.27807310863443</v>
      </c>
      <c r="I178" s="19">
        <v>666.99768684198375</v>
      </c>
      <c r="J178" s="19">
        <v>685.04631858091545</v>
      </c>
      <c r="K178" s="19">
        <v>761.81453405528646</v>
      </c>
      <c r="L178" s="19">
        <v>781.94579024131531</v>
      </c>
      <c r="M178" s="19">
        <v>777.17340339442956</v>
      </c>
      <c r="N178" s="19">
        <v>920.30145192608381</v>
      </c>
      <c r="O178" s="19">
        <v>924.47820950130529</v>
      </c>
      <c r="P178" s="19">
        <v>954.73176291793311</v>
      </c>
      <c r="Q178" s="19">
        <v>972.05469300958021</v>
      </c>
    </row>
    <row r="179" spans="2:19" x14ac:dyDescent="0.2">
      <c r="B179" s="12" t="s">
        <v>26</v>
      </c>
      <c r="C179" s="19">
        <v>784.5691221034001</v>
      </c>
      <c r="D179" s="19">
        <v>836.65843693353213</v>
      </c>
      <c r="E179" s="19">
        <v>833.58484442400288</v>
      </c>
      <c r="F179" s="19">
        <v>831.80007622250685</v>
      </c>
      <c r="G179" s="19">
        <v>836.75133028690561</v>
      </c>
      <c r="H179" s="19">
        <v>1062.3771909549937</v>
      </c>
      <c r="I179" s="19">
        <v>874.16393262345161</v>
      </c>
      <c r="J179" s="19">
        <v>898.16052866642713</v>
      </c>
      <c r="K179" s="19">
        <v>913.82507719030434</v>
      </c>
      <c r="L179" s="19">
        <v>906.72126051113446</v>
      </c>
      <c r="M179" s="19">
        <v>868.08491610806459</v>
      </c>
      <c r="N179" s="19">
        <v>882.14615215277388</v>
      </c>
      <c r="O179" s="19">
        <v>855.1497526375216</v>
      </c>
      <c r="P179" s="19">
        <v>884.3918812187851</v>
      </c>
      <c r="Q179" s="19">
        <v>878.59301819054542</v>
      </c>
    </row>
    <row r="180" spans="2:19" x14ac:dyDescent="0.2">
      <c r="C180" s="19"/>
      <c r="D180" s="19"/>
      <c r="E180" s="19"/>
      <c r="F180" s="19"/>
      <c r="G180" s="19"/>
      <c r="H180" s="112">
        <f t="shared" ref="H180:Q180" si="1">((H156*1000)/(H186*365))/H175</f>
        <v>1022.9080842044226</v>
      </c>
      <c r="I180" s="112">
        <f t="shared" si="1"/>
        <v>944.39824641376651</v>
      </c>
      <c r="J180" s="112">
        <f t="shared" si="1"/>
        <v>848.18930588070918</v>
      </c>
      <c r="K180" s="112">
        <f t="shared" si="1"/>
        <v>859.92687834538151</v>
      </c>
      <c r="L180" s="112">
        <f t="shared" si="1"/>
        <v>1030.2742857567687</v>
      </c>
      <c r="M180" s="112">
        <f t="shared" si="1"/>
        <v>1553.1751560492648</v>
      </c>
      <c r="N180" s="112">
        <f t="shared" si="1"/>
        <v>1838.5943430531686</v>
      </c>
      <c r="O180" s="112">
        <f t="shared" si="1"/>
        <v>2011.7381248316233</v>
      </c>
      <c r="P180" s="112">
        <f t="shared" si="1"/>
        <v>2882.2862763262206</v>
      </c>
      <c r="Q180" s="112">
        <f t="shared" si="1"/>
        <v>1804.5165630351332</v>
      </c>
    </row>
    <row r="181" spans="2:19" x14ac:dyDescent="0.2">
      <c r="B181" s="12" t="s">
        <v>27</v>
      </c>
      <c r="C181" s="20">
        <v>0.649323945501047</v>
      </c>
      <c r="D181" s="20">
        <v>0.68521268610286834</v>
      </c>
      <c r="E181" s="20">
        <v>0.71365811613525765</v>
      </c>
      <c r="F181" s="20">
        <v>0.72757189449975479</v>
      </c>
      <c r="G181" s="20">
        <v>0.70154533325465773</v>
      </c>
      <c r="H181" s="20">
        <v>0.70425711558614523</v>
      </c>
      <c r="I181" s="20">
        <v>0.68889019246944216</v>
      </c>
      <c r="J181" s="20">
        <v>0.71048278187454383</v>
      </c>
      <c r="K181" s="20">
        <v>0.73271796067126194</v>
      </c>
      <c r="L181" s="20">
        <v>0.75019032478653191</v>
      </c>
      <c r="M181" s="20">
        <v>0.75142277269101698</v>
      </c>
      <c r="N181" s="20">
        <v>0.78785433402502913</v>
      </c>
      <c r="O181" s="20">
        <v>0.80777283804071276</v>
      </c>
      <c r="P181" s="20">
        <v>0.8168380151806568</v>
      </c>
      <c r="Q181" s="20">
        <v>0.81850419571133948</v>
      </c>
    </row>
    <row r="182" spans="2:19" x14ac:dyDescent="0.2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2:19" x14ac:dyDescent="0.2">
      <c r="B183" s="15" t="s">
        <v>28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2:19" x14ac:dyDescent="0.2">
      <c r="B184" s="12" t="s">
        <v>29</v>
      </c>
      <c r="C184" s="21">
        <v>9.709995443136858</v>
      </c>
      <c r="D184" s="21">
        <v>9.0275040334127219</v>
      </c>
      <c r="E184" s="21">
        <v>9.3104238095915548</v>
      </c>
      <c r="F184" s="21">
        <v>9.4223350930320375</v>
      </c>
      <c r="G184" s="21">
        <v>9.4570568849405365</v>
      </c>
      <c r="H184" s="21">
        <v>10.070489071301665</v>
      </c>
      <c r="I184" s="21">
        <v>12.320957720866799</v>
      </c>
      <c r="J184" s="21">
        <v>9.7098715602913224</v>
      </c>
      <c r="K184" s="21">
        <v>9.4732002935867161</v>
      </c>
      <c r="L184" s="21">
        <v>9.408625357338936</v>
      </c>
      <c r="M184" s="21">
        <v>9.640140690261596</v>
      </c>
      <c r="N184" s="21">
        <v>10.02922813738248</v>
      </c>
      <c r="O184" s="21">
        <v>10.40232724892055</v>
      </c>
      <c r="P184" s="21">
        <v>9.8550116372238552</v>
      </c>
      <c r="Q184" s="21">
        <v>9.4695485005798439</v>
      </c>
    </row>
    <row r="185" spans="2:19" ht="15" x14ac:dyDescent="0.25">
      <c r="C185" s="21">
        <f>C150/C184</f>
        <v>92401.382189541997</v>
      </c>
      <c r="D185" s="21">
        <f t="shared" ref="D185:Q185" si="2">D150/D184</f>
        <v>108377.35395950172</v>
      </c>
      <c r="E185" s="21">
        <f t="shared" si="2"/>
        <v>113577.53649308797</v>
      </c>
      <c r="F185" s="21">
        <f t="shared" si="2"/>
        <v>102807.95476233508</v>
      </c>
      <c r="G185" s="21">
        <f t="shared" si="2"/>
        <v>116713.37218639773</v>
      </c>
      <c r="H185" s="103">
        <f t="shared" si="2"/>
        <v>116034.88090067124</v>
      </c>
      <c r="I185" s="103">
        <f t="shared" si="2"/>
        <v>105173.56112710008</v>
      </c>
      <c r="J185" s="103">
        <f t="shared" si="2"/>
        <v>116781.25636977829</v>
      </c>
      <c r="K185" s="103">
        <f t="shared" si="2"/>
        <v>88569.118565773271</v>
      </c>
      <c r="L185" s="103">
        <f t="shared" si="2"/>
        <v>76950.1359128162</v>
      </c>
      <c r="M185" s="103">
        <f t="shared" si="2"/>
        <v>50480.694798531455</v>
      </c>
      <c r="N185" s="103">
        <f t="shared" si="2"/>
        <v>67861.614141886399</v>
      </c>
      <c r="O185" s="103">
        <f t="shared" si="2"/>
        <v>66747.532872708907</v>
      </c>
      <c r="P185" s="103">
        <f t="shared" si="2"/>
        <v>74516.088568198538</v>
      </c>
      <c r="Q185" s="103">
        <f t="shared" si="2"/>
        <v>72796.923734831624</v>
      </c>
    </row>
    <row r="186" spans="2:19" x14ac:dyDescent="0.2">
      <c r="B186" s="12" t="s">
        <v>30</v>
      </c>
      <c r="C186" s="21">
        <v>8.2043572291378855</v>
      </c>
      <c r="D186" s="21">
        <v>7.4830456980423108</v>
      </c>
      <c r="E186" s="21">
        <v>7.7225035922095291</v>
      </c>
      <c r="F186" s="21">
        <v>7.7727249168894046</v>
      </c>
      <c r="G186" s="21">
        <v>7.741144863160911</v>
      </c>
      <c r="H186" s="21">
        <v>8.1770765904113922</v>
      </c>
      <c r="I186" s="21">
        <v>10.012069564907339</v>
      </c>
      <c r="J186" s="21">
        <v>7.8961091378753636</v>
      </c>
      <c r="K186" s="21">
        <v>9.0501279482652581</v>
      </c>
      <c r="L186" s="21">
        <v>9.4534086821529311</v>
      </c>
      <c r="M186" s="21">
        <v>9.6864289332581457</v>
      </c>
      <c r="N186" s="21">
        <v>10.012004152471743</v>
      </c>
      <c r="O186" s="21">
        <v>10.183405296712547</v>
      </c>
      <c r="P186" s="21">
        <v>9.5389904231370899</v>
      </c>
      <c r="Q186" s="21">
        <v>7.9948086517282446</v>
      </c>
    </row>
    <row r="187" spans="2:19" x14ac:dyDescent="0.2">
      <c r="B187" s="12" t="s">
        <v>31</v>
      </c>
      <c r="C187" s="21">
        <v>5.7724389344173366</v>
      </c>
      <c r="D187" s="21">
        <v>5.1807038741714919</v>
      </c>
      <c r="E187" s="21">
        <v>5.2420509026760183</v>
      </c>
      <c r="F187" s="21">
        <v>5.2483618513116292</v>
      </c>
      <c r="G187" s="21">
        <v>5.0931007307637195</v>
      </c>
      <c r="H187" s="21">
        <v>5.1959246353657358</v>
      </c>
      <c r="I187" s="21">
        <v>6.1773352468734117</v>
      </c>
      <c r="J187" s="21">
        <v>4.829835324507588</v>
      </c>
      <c r="K187" s="21">
        <v>4.3504889805796347</v>
      </c>
      <c r="L187" s="21">
        <v>4.2835235985687508</v>
      </c>
      <c r="M187" s="21">
        <v>4.3818230475880986</v>
      </c>
      <c r="N187" s="21">
        <v>4.0210840290673024</v>
      </c>
      <c r="O187" s="21">
        <v>4.0899879974436111</v>
      </c>
      <c r="P187" s="21">
        <v>3.7859666526765614</v>
      </c>
      <c r="Q187" s="21">
        <v>3.5868169329794606</v>
      </c>
    </row>
    <row r="189" spans="2:19" x14ac:dyDescent="0.2">
      <c r="B189" s="15" t="s">
        <v>32</v>
      </c>
    </row>
    <row r="190" spans="2:19" x14ac:dyDescent="0.2">
      <c r="B190" s="15"/>
    </row>
    <row r="191" spans="2:19" x14ac:dyDescent="0.2">
      <c r="B191" s="12" t="s">
        <v>29</v>
      </c>
      <c r="C191" s="22">
        <v>1342436</v>
      </c>
      <c r="D191" s="22">
        <v>1292549</v>
      </c>
      <c r="E191" s="22">
        <v>1308878</v>
      </c>
      <c r="F191" s="22">
        <v>1272590</v>
      </c>
      <c r="G191" s="22">
        <v>1320016</v>
      </c>
      <c r="H191" s="22">
        <v>1462376</v>
      </c>
      <c r="I191" s="22">
        <v>1382202</v>
      </c>
      <c r="J191" s="22">
        <v>1082573</v>
      </c>
      <c r="K191" s="22">
        <v>955107</v>
      </c>
      <c r="L191" s="22">
        <v>993946</v>
      </c>
      <c r="M191" s="22">
        <v>1008619</v>
      </c>
      <c r="N191" s="22">
        <v>1371858</v>
      </c>
      <c r="O191" s="22">
        <v>1334681</v>
      </c>
      <c r="P191" s="22">
        <v>1291450</v>
      </c>
      <c r="Q191" s="22">
        <v>1216676</v>
      </c>
    </row>
    <row r="192" spans="2:19" ht="15" x14ac:dyDescent="0.25">
      <c r="C192" s="22"/>
      <c r="D192" s="22"/>
      <c r="E192" s="22"/>
      <c r="F192" s="22"/>
      <c r="G192" s="22"/>
      <c r="H192" s="104">
        <f>H191*1000/H150</f>
        <v>1251.4685142332919</v>
      </c>
      <c r="I192" s="104">
        <f t="shared" ref="I192:Q192" si="3">I191*1000/I150</f>
        <v>1066.6463966588442</v>
      </c>
      <c r="J192" s="104">
        <f t="shared" si="3"/>
        <v>954.70800251514424</v>
      </c>
      <c r="K192" s="104">
        <f t="shared" si="3"/>
        <v>1138.3425920077041</v>
      </c>
      <c r="L192" s="104">
        <f t="shared" si="3"/>
        <v>1372.8630722587864</v>
      </c>
      <c r="M192" s="104">
        <f t="shared" si="3"/>
        <v>2072.6141036205336</v>
      </c>
      <c r="N192" s="104">
        <f t="shared" si="3"/>
        <v>2015.6608670404617</v>
      </c>
      <c r="O192" s="104">
        <f t="shared" si="3"/>
        <v>1922.2583139467692</v>
      </c>
      <c r="P192" s="104">
        <f t="shared" si="3"/>
        <v>1758.6135090822047</v>
      </c>
      <c r="Q192" s="104">
        <f t="shared" si="3"/>
        <v>1764.9509540816475</v>
      </c>
      <c r="S192" s="106">
        <f>M192-J192</f>
        <v>1117.9061011053893</v>
      </c>
    </row>
    <row r="193" spans="1:19" x14ac:dyDescent="0.2">
      <c r="B193" s="12" t="s">
        <v>30</v>
      </c>
      <c r="C193" s="22">
        <v>1134277</v>
      </c>
      <c r="D193" s="22">
        <v>1071415</v>
      </c>
      <c r="E193" s="22">
        <v>1085645</v>
      </c>
      <c r="F193" s="22">
        <v>1049792</v>
      </c>
      <c r="G193" s="22">
        <v>1080509</v>
      </c>
      <c r="H193" s="22">
        <v>1187426</v>
      </c>
      <c r="I193" s="22">
        <v>1123184</v>
      </c>
      <c r="J193" s="22">
        <v>880353</v>
      </c>
      <c r="K193" s="22">
        <v>912452</v>
      </c>
      <c r="L193" s="22">
        <v>998677</v>
      </c>
      <c r="M193" s="22">
        <v>1013462</v>
      </c>
      <c r="N193" s="22">
        <v>1369502</v>
      </c>
      <c r="O193" s="22">
        <v>1306592</v>
      </c>
      <c r="P193" s="22">
        <v>1250037</v>
      </c>
      <c r="Q193" s="22">
        <v>1027197</v>
      </c>
      <c r="S193" s="14">
        <f>S192/N192</f>
        <v>0.55461021215675999</v>
      </c>
    </row>
    <row r="194" spans="1:19" x14ac:dyDescent="0.2">
      <c r="C194" s="22"/>
      <c r="D194" s="22"/>
      <c r="E194" s="22"/>
      <c r="F194" s="22"/>
      <c r="G194" s="22"/>
      <c r="H194" s="22">
        <f>H161*1000/H193</f>
        <v>731.63127639111826</v>
      </c>
      <c r="I194" s="22">
        <f t="shared" ref="I194:Q194" si="4">I161*1000/I193</f>
        <v>884.91289049701561</v>
      </c>
      <c r="J194" s="22">
        <f t="shared" si="4"/>
        <v>847.76901992723378</v>
      </c>
      <c r="K194" s="22">
        <f t="shared" si="4"/>
        <v>775.93561085953013</v>
      </c>
      <c r="L194" s="22">
        <f t="shared" si="4"/>
        <v>658.98383561451806</v>
      </c>
      <c r="M194" s="22">
        <f t="shared" si="4"/>
        <v>525.95558590257951</v>
      </c>
      <c r="N194" s="22">
        <f t="shared" si="4"/>
        <v>640.76846912235249</v>
      </c>
      <c r="O194" s="22">
        <f t="shared" si="4"/>
        <v>730.8945026450491</v>
      </c>
      <c r="P194" s="22">
        <f t="shared" si="4"/>
        <v>899.70010487689569</v>
      </c>
      <c r="Q194" s="22">
        <f t="shared" si="4"/>
        <v>1023.0627620602475</v>
      </c>
    </row>
    <row r="195" spans="1:19" x14ac:dyDescent="0.2">
      <c r="B195" s="12" t="s">
        <v>31</v>
      </c>
      <c r="C195" s="22">
        <v>798057</v>
      </c>
      <c r="D195" s="22">
        <v>741768</v>
      </c>
      <c r="E195" s="22">
        <v>736938</v>
      </c>
      <c r="F195" s="22">
        <v>708849</v>
      </c>
      <c r="G195" s="22">
        <v>710895</v>
      </c>
      <c r="H195" s="22">
        <v>754521</v>
      </c>
      <c r="I195" s="22">
        <v>692992</v>
      </c>
      <c r="J195" s="22">
        <v>538488</v>
      </c>
      <c r="K195" s="22">
        <v>438625</v>
      </c>
      <c r="L195" s="22">
        <v>452520</v>
      </c>
      <c r="M195" s="22">
        <v>458457</v>
      </c>
      <c r="N195" s="22">
        <v>550028</v>
      </c>
      <c r="O195" s="22">
        <v>524770</v>
      </c>
      <c r="P195" s="22">
        <v>496132</v>
      </c>
      <c r="Q195" s="22">
        <v>460845</v>
      </c>
    </row>
    <row r="196" spans="1:19" x14ac:dyDescent="0.2">
      <c r="B196" s="12" t="s">
        <v>33</v>
      </c>
      <c r="C196" s="23">
        <v>38101822000</v>
      </c>
      <c r="D196" s="23">
        <v>39296213000</v>
      </c>
      <c r="E196" s="23">
        <v>41748603000</v>
      </c>
      <c r="F196" s="23">
        <v>41386069000</v>
      </c>
      <c r="G196" s="23">
        <v>41564838000</v>
      </c>
      <c r="H196" s="23">
        <v>46925146000</v>
      </c>
      <c r="I196" s="23">
        <v>45999508000</v>
      </c>
      <c r="J196" s="23">
        <v>40078014036</v>
      </c>
      <c r="K196" s="23">
        <v>37782395272</v>
      </c>
      <c r="L196" s="23">
        <v>40503567017</v>
      </c>
      <c r="M196" s="23">
        <v>40149011298</v>
      </c>
      <c r="N196" s="23">
        <v>60918535249</v>
      </c>
      <c r="O196" s="23">
        <v>61255257517</v>
      </c>
      <c r="P196" s="23">
        <v>60567149550</v>
      </c>
      <c r="Q196" s="23">
        <v>57885441245</v>
      </c>
    </row>
    <row r="197" spans="1:19" x14ac:dyDescent="0.2">
      <c r="B197" s="12" t="s">
        <v>34</v>
      </c>
      <c r="C197" s="23">
        <v>58679219000</v>
      </c>
      <c r="D197" s="23">
        <v>57348928000</v>
      </c>
      <c r="E197" s="23">
        <v>58499444000</v>
      </c>
      <c r="F197" s="23">
        <v>56882446000</v>
      </c>
      <c r="G197" s="23">
        <v>59247544000</v>
      </c>
      <c r="H197" s="23">
        <v>66630702000</v>
      </c>
      <c r="I197" s="23">
        <v>66773353000</v>
      </c>
      <c r="J197" s="23">
        <v>56409550039</v>
      </c>
      <c r="K197" s="23">
        <v>51564718350</v>
      </c>
      <c r="L197" s="23">
        <v>53991054908</v>
      </c>
      <c r="M197" s="23">
        <v>53430655494</v>
      </c>
      <c r="N197" s="23">
        <v>77322079245</v>
      </c>
      <c r="O197" s="23">
        <v>75832281840</v>
      </c>
      <c r="P197" s="23">
        <v>74148299203</v>
      </c>
      <c r="Q197" s="23">
        <v>70721007355</v>
      </c>
    </row>
    <row r="198" spans="1:19" ht="15" x14ac:dyDescent="0.25">
      <c r="C198" s="110">
        <f t="shared" ref="C198:Q198" si="5">C148*1000/C197</f>
        <v>4.8516170605474487E-2</v>
      </c>
      <c r="D198" s="110">
        <f t="shared" si="5"/>
        <v>5.3590940705988438E-2</v>
      </c>
      <c r="E198" s="110">
        <f t="shared" si="5"/>
        <v>5.5772017251993031E-2</v>
      </c>
      <c r="F198" s="110">
        <f t="shared" si="5"/>
        <v>5.0947633299735388E-2</v>
      </c>
      <c r="G198" s="110">
        <f t="shared" si="5"/>
        <v>5.5424153953115764E-2</v>
      </c>
      <c r="H198" s="111">
        <f t="shared" si="5"/>
        <v>5.9424332644731855E-2</v>
      </c>
      <c r="I198" s="111">
        <f t="shared" si="5"/>
        <v>6.3878131146117526E-2</v>
      </c>
      <c r="J198" s="111">
        <f t="shared" si="5"/>
        <v>5.7921043471204421E-2</v>
      </c>
      <c r="K198" s="111">
        <f t="shared" si="5"/>
        <v>5.5261370393968223E-2</v>
      </c>
      <c r="L198" s="111">
        <f t="shared" si="5"/>
        <v>5.4293215885390197E-2</v>
      </c>
      <c r="M198" s="111">
        <f t="shared" si="5"/>
        <v>5.8238046515252433E-2</v>
      </c>
      <c r="N198" s="111">
        <f t="shared" si="5"/>
        <v>6.3373109179767254E-2</v>
      </c>
      <c r="O198" s="111">
        <f t="shared" si="5"/>
        <v>6.7232578873957824E-2</v>
      </c>
      <c r="P198" s="111">
        <f t="shared" si="5"/>
        <v>8.507646753608572E-2</v>
      </c>
      <c r="Q198" s="111">
        <f t="shared" si="5"/>
        <v>6.2741300865905916E-2</v>
      </c>
    </row>
    <row r="199" spans="1:19" x14ac:dyDescent="0.2">
      <c r="B199" s="12" t="s">
        <v>35</v>
      </c>
      <c r="C199" s="23">
        <v>449459835</v>
      </c>
      <c r="D199" s="23">
        <v>429949600</v>
      </c>
      <c r="E199" s="23">
        <v>436301341</v>
      </c>
      <c r="F199" s="23">
        <v>423197022</v>
      </c>
      <c r="G199" s="23">
        <v>437753534</v>
      </c>
      <c r="H199" s="23">
        <v>482348731</v>
      </c>
      <c r="I199" s="23">
        <v>462224061</v>
      </c>
      <c r="J199" s="23">
        <v>368889222</v>
      </c>
      <c r="K199" s="23">
        <v>334150900</v>
      </c>
      <c r="L199" s="23">
        <v>353846109</v>
      </c>
      <c r="M199" s="23">
        <v>356300587</v>
      </c>
      <c r="N199" s="23">
        <v>506191567</v>
      </c>
      <c r="O199" s="23">
        <v>485138430</v>
      </c>
      <c r="P199" s="23">
        <v>473672979</v>
      </c>
      <c r="Q199" s="23">
        <v>447966545</v>
      </c>
    </row>
    <row r="200" spans="1:19" x14ac:dyDescent="0.2">
      <c r="B200" s="12" t="s">
        <v>36</v>
      </c>
      <c r="C200" s="23">
        <v>1053233834</v>
      </c>
      <c r="D200" s="23">
        <v>1081422026</v>
      </c>
      <c r="E200" s="23">
        <v>1091060864</v>
      </c>
      <c r="F200" s="23">
        <v>1058540459</v>
      </c>
      <c r="G200" s="23">
        <v>1104525144</v>
      </c>
      <c r="H200" s="23">
        <v>1553594907</v>
      </c>
      <c r="I200" s="23">
        <v>1208271136</v>
      </c>
      <c r="J200" s="23">
        <v>972324338</v>
      </c>
      <c r="K200" s="23">
        <v>872800728</v>
      </c>
      <c r="L200" s="23">
        <v>901231970</v>
      </c>
      <c r="M200" s="23">
        <v>875566940</v>
      </c>
      <c r="N200" s="23">
        <v>1210179256</v>
      </c>
      <c r="O200" s="23">
        <v>1141352127</v>
      </c>
      <c r="P200" s="23">
        <v>1142147895</v>
      </c>
      <c r="Q200" s="23">
        <v>1068963039</v>
      </c>
      <c r="R200" s="105">
        <f>Q200/Q157</f>
        <v>598.02964461041415</v>
      </c>
    </row>
    <row r="201" spans="1:19" x14ac:dyDescent="0.2">
      <c r="B201" t="s">
        <v>37</v>
      </c>
      <c r="C201" s="22">
        <v>138253</v>
      </c>
      <c r="D201" s="22">
        <v>143179</v>
      </c>
      <c r="E201" s="22">
        <v>140582</v>
      </c>
      <c r="F201" s="22">
        <v>135061</v>
      </c>
      <c r="G201" s="22">
        <v>139580</v>
      </c>
      <c r="H201" s="22">
        <v>145214</v>
      </c>
      <c r="I201" s="22">
        <v>112183</v>
      </c>
      <c r="J201" s="22">
        <v>111492</v>
      </c>
      <c r="K201" s="22">
        <v>100822</v>
      </c>
      <c r="L201" s="22">
        <v>105642</v>
      </c>
      <c r="M201" s="22">
        <v>104627</v>
      </c>
      <c r="N201" s="22">
        <v>136786</v>
      </c>
      <c r="O201" s="22">
        <v>128306</v>
      </c>
      <c r="P201" s="22">
        <v>131045</v>
      </c>
      <c r="Q201" s="22">
        <v>128483</v>
      </c>
    </row>
    <row r="202" spans="1:19" x14ac:dyDescent="0.2"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1:19" s="39" customFormat="1" x14ac:dyDescent="0.2">
      <c r="A203" s="37" t="s">
        <v>41</v>
      </c>
      <c r="B203" s="37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</row>
    <row r="204" spans="1:19" s="39" customFormat="1" x14ac:dyDescent="0.2">
      <c r="A204" s="40"/>
      <c r="B204" s="39" t="s">
        <v>42</v>
      </c>
      <c r="C204" s="39">
        <v>365</v>
      </c>
      <c r="D204" s="39">
        <v>366</v>
      </c>
      <c r="E204" s="39">
        <v>365</v>
      </c>
      <c r="F204" s="39">
        <v>365</v>
      </c>
      <c r="G204" s="39">
        <v>365</v>
      </c>
      <c r="H204" s="39">
        <v>366</v>
      </c>
      <c r="I204" s="39">
        <v>365</v>
      </c>
      <c r="J204" s="39">
        <v>365</v>
      </c>
      <c r="K204" s="39">
        <v>365</v>
      </c>
      <c r="L204" s="39">
        <v>366</v>
      </c>
      <c r="M204" s="39">
        <v>365</v>
      </c>
      <c r="N204" s="39">
        <v>365</v>
      </c>
      <c r="O204" s="39">
        <v>365</v>
      </c>
      <c r="P204" s="39">
        <v>365</v>
      </c>
      <c r="Q204" s="39">
        <v>365</v>
      </c>
    </row>
    <row r="205" spans="1:19" x14ac:dyDescent="0.2">
      <c r="A205" s="41" t="s">
        <v>43</v>
      </c>
      <c r="B205" s="42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</row>
    <row r="206" spans="1:19" x14ac:dyDescent="0.2">
      <c r="A206" s="14" t="s">
        <v>44</v>
      </c>
      <c r="B206" s="12" t="s">
        <v>45</v>
      </c>
      <c r="C206" s="14">
        <v>1179847</v>
      </c>
      <c r="D206" s="14">
        <v>1108395</v>
      </c>
      <c r="E206" s="14">
        <v>1118912</v>
      </c>
      <c r="F206" s="14">
        <v>1082059</v>
      </c>
      <c r="G206" s="14">
        <v>1118824</v>
      </c>
      <c r="H206" s="14">
        <v>1231813</v>
      </c>
      <c r="I206" s="14">
        <v>1098037</v>
      </c>
      <c r="J206" s="14">
        <v>751096</v>
      </c>
      <c r="K206" s="14">
        <v>642085</v>
      </c>
      <c r="L206" s="14">
        <v>686087</v>
      </c>
      <c r="M206" s="14">
        <v>691133</v>
      </c>
      <c r="N206" s="14">
        <v>1005097</v>
      </c>
      <c r="O206" s="14">
        <v>980166</v>
      </c>
      <c r="P206" s="14">
        <v>940305</v>
      </c>
      <c r="Q206" s="14">
        <v>854613</v>
      </c>
    </row>
    <row r="207" spans="1:19" x14ac:dyDescent="0.2">
      <c r="A207" s="14" t="s">
        <v>44</v>
      </c>
      <c r="B207" s="12" t="s">
        <v>46</v>
      </c>
      <c r="C207" s="14">
        <v>991378</v>
      </c>
      <c r="D207" s="14">
        <v>909360</v>
      </c>
      <c r="E207" s="14">
        <v>916071</v>
      </c>
      <c r="F207" s="14">
        <v>878722</v>
      </c>
      <c r="G207" s="14">
        <v>900722</v>
      </c>
      <c r="H207" s="14">
        <v>982113</v>
      </c>
      <c r="I207" s="14">
        <v>871444</v>
      </c>
      <c r="J207" s="14">
        <v>591542</v>
      </c>
      <c r="K207" s="14">
        <v>607739</v>
      </c>
      <c r="L207" s="14">
        <v>689797</v>
      </c>
      <c r="M207" s="14">
        <v>694928</v>
      </c>
      <c r="N207" s="14">
        <v>994495</v>
      </c>
      <c r="O207" s="14">
        <v>986557</v>
      </c>
      <c r="P207" s="14">
        <v>906001</v>
      </c>
      <c r="Q207" s="14">
        <v>699205</v>
      </c>
    </row>
    <row r="208" spans="1:19" x14ac:dyDescent="0.2">
      <c r="A208" s="14" t="s">
        <v>44</v>
      </c>
      <c r="B208" s="12" t="s">
        <v>47</v>
      </c>
      <c r="C208" s="14">
        <v>744779</v>
      </c>
      <c r="D208" s="14">
        <v>682945</v>
      </c>
      <c r="E208" s="14">
        <v>682824</v>
      </c>
      <c r="F208" s="14">
        <v>658357</v>
      </c>
      <c r="G208" s="14">
        <v>657896</v>
      </c>
      <c r="H208" s="14">
        <v>694954</v>
      </c>
      <c r="I208" s="14">
        <v>616985</v>
      </c>
      <c r="J208" s="14">
        <v>434930</v>
      </c>
      <c r="K208" s="14">
        <v>346515</v>
      </c>
      <c r="L208" s="14">
        <v>362647</v>
      </c>
      <c r="M208" s="14">
        <v>363153</v>
      </c>
      <c r="N208" s="14">
        <v>448184</v>
      </c>
      <c r="O208" s="14">
        <v>429670</v>
      </c>
      <c r="P208" s="14">
        <v>408625</v>
      </c>
      <c r="Q208" s="14">
        <v>373773</v>
      </c>
    </row>
    <row r="209" spans="1:17" x14ac:dyDescent="0.2">
      <c r="A209" s="14" t="s">
        <v>44</v>
      </c>
      <c r="B209" s="12" t="s">
        <v>48</v>
      </c>
      <c r="C209" s="44">
        <v>29459661000</v>
      </c>
      <c r="D209" s="44">
        <v>29285427000</v>
      </c>
      <c r="E209" s="44">
        <v>30608524000</v>
      </c>
      <c r="F209" s="44">
        <v>29966019000</v>
      </c>
      <c r="G209" s="44">
        <v>29537978000</v>
      </c>
      <c r="H209" s="44">
        <v>32594765000</v>
      </c>
      <c r="I209" s="44">
        <v>29117477000</v>
      </c>
      <c r="J209" s="44">
        <v>20169637861</v>
      </c>
      <c r="K209" s="44">
        <v>18537456768</v>
      </c>
      <c r="L209" s="44">
        <v>20475276742</v>
      </c>
      <c r="M209" s="44">
        <v>19927628048</v>
      </c>
      <c r="N209" s="44">
        <v>37334590992</v>
      </c>
      <c r="O209" s="44">
        <v>37127086207</v>
      </c>
      <c r="P209" s="44">
        <v>35953675683</v>
      </c>
      <c r="Q209" s="44">
        <v>32667292648</v>
      </c>
    </row>
    <row r="210" spans="1:17" x14ac:dyDescent="0.2">
      <c r="A210" s="14" t="s">
        <v>44</v>
      </c>
      <c r="B210" s="12" t="s">
        <v>49</v>
      </c>
      <c r="C210" s="44">
        <v>46053648000</v>
      </c>
      <c r="D210" s="44">
        <v>42979701000</v>
      </c>
      <c r="E210" s="44">
        <v>43226865000</v>
      </c>
      <c r="F210" s="44">
        <v>41563242000</v>
      </c>
      <c r="G210" s="44">
        <v>43098516000</v>
      </c>
      <c r="H210" s="44">
        <v>47735888000</v>
      </c>
      <c r="I210" s="44">
        <v>43305541000</v>
      </c>
      <c r="J210" s="44">
        <v>30400788951</v>
      </c>
      <c r="K210" s="44">
        <v>26748862070</v>
      </c>
      <c r="L210" s="44">
        <v>28859043755</v>
      </c>
      <c r="M210" s="44">
        <v>28000865872</v>
      </c>
      <c r="N210" s="44">
        <v>47630930770</v>
      </c>
      <c r="O210" s="44">
        <v>46163292147</v>
      </c>
      <c r="P210" s="44">
        <v>44163082580</v>
      </c>
      <c r="Q210" s="44">
        <v>40024400620</v>
      </c>
    </row>
    <row r="211" spans="1:17" x14ac:dyDescent="0.2">
      <c r="A211" s="14" t="s">
        <v>44</v>
      </c>
      <c r="B211" s="12" t="s">
        <v>50</v>
      </c>
      <c r="C211" s="44">
        <v>383062639</v>
      </c>
      <c r="D211" s="44">
        <v>354596228</v>
      </c>
      <c r="E211" s="44">
        <v>356059134</v>
      </c>
      <c r="F211" s="44">
        <v>341698277</v>
      </c>
      <c r="G211" s="44">
        <v>351975341</v>
      </c>
      <c r="H211" s="44">
        <v>384891439</v>
      </c>
      <c r="I211" s="44">
        <v>342958109</v>
      </c>
      <c r="J211" s="44">
        <v>234300933</v>
      </c>
      <c r="K211" s="44">
        <v>205370687</v>
      </c>
      <c r="L211" s="44">
        <v>226551099</v>
      </c>
      <c r="M211" s="44">
        <v>226939445</v>
      </c>
      <c r="N211" s="44">
        <v>354225273</v>
      </c>
      <c r="O211" s="44">
        <v>338614159</v>
      </c>
      <c r="P211" s="44">
        <v>326290000</v>
      </c>
      <c r="Q211" s="44">
        <v>295588513</v>
      </c>
    </row>
    <row r="212" spans="1:17" x14ac:dyDescent="0.2">
      <c r="A212" s="14" t="s">
        <v>44</v>
      </c>
      <c r="B212" s="12" t="s">
        <v>51</v>
      </c>
      <c r="C212" s="44">
        <v>879198358</v>
      </c>
      <c r="D212" s="44">
        <v>870595071</v>
      </c>
      <c r="E212" s="44">
        <v>867617589</v>
      </c>
      <c r="F212" s="44">
        <v>823072878</v>
      </c>
      <c r="G212" s="44">
        <v>875776952</v>
      </c>
      <c r="H212" s="44">
        <v>964699940</v>
      </c>
      <c r="I212" s="44">
        <v>840837224</v>
      </c>
      <c r="J212" s="44">
        <v>577819619</v>
      </c>
      <c r="K212" s="44">
        <v>492301722</v>
      </c>
      <c r="L212" s="44">
        <v>522830099</v>
      </c>
      <c r="M212" s="44">
        <v>498442750</v>
      </c>
      <c r="N212" s="44">
        <v>767866620</v>
      </c>
      <c r="O212" s="44">
        <v>758767151</v>
      </c>
      <c r="P212" s="44">
        <v>715833836</v>
      </c>
      <c r="Q212" s="44">
        <v>638256485</v>
      </c>
    </row>
    <row r="213" spans="1:17" x14ac:dyDescent="0.2">
      <c r="A213" s="14" t="s">
        <v>44</v>
      </c>
      <c r="B213" s="12" t="s">
        <v>52</v>
      </c>
      <c r="C213" s="14">
        <v>124575</v>
      </c>
      <c r="D213" s="14">
        <v>126579</v>
      </c>
      <c r="E213" s="14">
        <v>123786</v>
      </c>
      <c r="F213" s="14">
        <v>118099</v>
      </c>
      <c r="G213" s="14">
        <v>122818</v>
      </c>
      <c r="H213" s="14">
        <v>127347</v>
      </c>
      <c r="I213" s="14">
        <v>92017</v>
      </c>
      <c r="J213" s="14">
        <v>82383</v>
      </c>
      <c r="K213" s="14">
        <v>72631</v>
      </c>
      <c r="L213" s="14">
        <v>77322</v>
      </c>
      <c r="M213" s="14">
        <v>76216</v>
      </c>
      <c r="N213" s="14">
        <v>103372</v>
      </c>
      <c r="O213" s="14">
        <v>97838</v>
      </c>
      <c r="P213" s="14">
        <v>98055</v>
      </c>
      <c r="Q213" s="14">
        <v>93186</v>
      </c>
    </row>
    <row r="214" spans="1:17" x14ac:dyDescent="0.2">
      <c r="A214" s="14" t="s">
        <v>44</v>
      </c>
      <c r="B214" s="12" t="s">
        <v>53</v>
      </c>
      <c r="C214" s="14">
        <v>2440317</v>
      </c>
      <c r="D214" s="14">
        <v>2559859</v>
      </c>
      <c r="E214" s="14">
        <v>2692310</v>
      </c>
      <c r="F214" s="14">
        <v>2343303</v>
      </c>
      <c r="G214" s="14">
        <v>2631893</v>
      </c>
      <c r="H214" s="14">
        <v>3116235</v>
      </c>
      <c r="I214" s="14">
        <v>3226359</v>
      </c>
      <c r="J214" s="14">
        <v>2195834</v>
      </c>
      <c r="K214" s="14">
        <v>1757440</v>
      </c>
      <c r="L214" s="14">
        <v>1800049</v>
      </c>
      <c r="M214" s="14">
        <v>1904200</v>
      </c>
      <c r="N214" s="14">
        <v>3356184.35</v>
      </c>
      <c r="O214" s="14">
        <v>3395666.07</v>
      </c>
      <c r="P214" s="14">
        <v>4136014.99</v>
      </c>
      <c r="Q214" s="14">
        <v>2881711</v>
      </c>
    </row>
    <row r="215" spans="1:17" x14ac:dyDescent="0.2">
      <c r="A215" s="14" t="s">
        <v>44</v>
      </c>
      <c r="B215" s="12" t="s">
        <v>54</v>
      </c>
      <c r="C215" s="14">
        <v>757870</v>
      </c>
      <c r="D215" s="14">
        <v>794773</v>
      </c>
      <c r="E215" s="14">
        <v>863599</v>
      </c>
      <c r="F215" s="14">
        <v>770475</v>
      </c>
      <c r="G215" s="14">
        <v>853454</v>
      </c>
      <c r="H215" s="14">
        <v>883916</v>
      </c>
      <c r="I215" s="14">
        <v>935910</v>
      </c>
      <c r="J215" s="14">
        <v>760559</v>
      </c>
      <c r="K215" s="14">
        <v>530992</v>
      </c>
      <c r="L215" s="14">
        <v>470677</v>
      </c>
      <c r="M215" s="14">
        <v>318973</v>
      </c>
      <c r="N215" s="14">
        <v>481192.93</v>
      </c>
      <c r="O215" s="14">
        <v>484388.92</v>
      </c>
      <c r="P215" s="14">
        <v>501747.72</v>
      </c>
      <c r="Q215" s="14">
        <v>461865</v>
      </c>
    </row>
    <row r="216" spans="1:17" x14ac:dyDescent="0.2">
      <c r="A216" s="14" t="s">
        <v>44</v>
      </c>
      <c r="B216" s="12" t="s">
        <v>55</v>
      </c>
      <c r="C216" s="14">
        <v>500485</v>
      </c>
      <c r="D216" s="14">
        <v>496302</v>
      </c>
      <c r="E216" s="14">
        <v>501528</v>
      </c>
      <c r="F216" s="14">
        <v>483949</v>
      </c>
      <c r="G216" s="14">
        <v>478729</v>
      </c>
      <c r="H216" s="14">
        <v>476890</v>
      </c>
      <c r="I216" s="14">
        <v>535696</v>
      </c>
      <c r="J216" s="14">
        <v>390001</v>
      </c>
      <c r="K216" s="14">
        <v>306444</v>
      </c>
      <c r="L216" s="14">
        <v>253485</v>
      </c>
      <c r="M216" s="14">
        <v>202828</v>
      </c>
      <c r="N216" s="14">
        <v>320287.26</v>
      </c>
      <c r="O216" s="14">
        <v>310355.03999999998</v>
      </c>
      <c r="P216" s="14">
        <v>331886.78000000003</v>
      </c>
      <c r="Q216" s="14">
        <v>306431</v>
      </c>
    </row>
    <row r="217" spans="1:17" x14ac:dyDescent="0.2">
      <c r="A217" s="14" t="s">
        <v>44</v>
      </c>
      <c r="B217" s="12" t="s">
        <v>56</v>
      </c>
      <c r="C217" s="14">
        <v>42268</v>
      </c>
      <c r="D217" s="14">
        <v>36632</v>
      </c>
      <c r="E217" s="14">
        <v>34802</v>
      </c>
      <c r="F217" s="14">
        <v>45382</v>
      </c>
      <c r="G217" s="14">
        <v>97706</v>
      </c>
      <c r="H217" s="14">
        <v>114576</v>
      </c>
      <c r="I217" s="14">
        <v>102706</v>
      </c>
      <c r="J217" s="14">
        <v>66355</v>
      </c>
      <c r="K217" s="14">
        <v>21339</v>
      </c>
      <c r="L217" s="14">
        <v>23840</v>
      </c>
      <c r="M217" s="14">
        <v>22271</v>
      </c>
      <c r="N217" s="14">
        <v>0</v>
      </c>
      <c r="O217" s="14">
        <v>0</v>
      </c>
      <c r="P217" s="14">
        <v>0</v>
      </c>
      <c r="Q217" s="14">
        <v>0</v>
      </c>
    </row>
    <row r="218" spans="1:17" x14ac:dyDescent="0.2">
      <c r="A218" s="14" t="s">
        <v>44</v>
      </c>
      <c r="B218" s="12" t="s">
        <v>57</v>
      </c>
      <c r="C218" s="14">
        <v>182301</v>
      </c>
      <c r="D218" s="14">
        <v>231481</v>
      </c>
      <c r="E218" s="14">
        <v>295726</v>
      </c>
      <c r="F218" s="14">
        <v>207170</v>
      </c>
      <c r="G218" s="14">
        <v>235445</v>
      </c>
      <c r="H218" s="14">
        <v>249117</v>
      </c>
      <c r="I218" s="14">
        <v>256423</v>
      </c>
      <c r="J218" s="14">
        <v>278988</v>
      </c>
      <c r="K218" s="14">
        <v>186086</v>
      </c>
      <c r="L218" s="14">
        <v>175237</v>
      </c>
      <c r="M218" s="14">
        <v>75431</v>
      </c>
      <c r="N218" s="14">
        <v>138345.06</v>
      </c>
      <c r="O218" s="14">
        <v>145597.68</v>
      </c>
      <c r="P218" s="14">
        <v>142209.26</v>
      </c>
      <c r="Q218" s="14">
        <v>131462</v>
      </c>
    </row>
    <row r="219" spans="1:17" x14ac:dyDescent="0.2">
      <c r="A219" s="14" t="s">
        <v>44</v>
      </c>
      <c r="B219" s="12" t="s">
        <v>58</v>
      </c>
      <c r="C219" s="14">
        <v>32816</v>
      </c>
      <c r="D219" s="14">
        <v>30358</v>
      </c>
      <c r="E219" s="14">
        <v>31543</v>
      </c>
      <c r="F219" s="14">
        <v>33974</v>
      </c>
      <c r="G219" s="14">
        <v>41574</v>
      </c>
      <c r="H219" s="14">
        <v>43333</v>
      </c>
      <c r="I219" s="14">
        <v>41085</v>
      </c>
      <c r="J219" s="14">
        <v>25215</v>
      </c>
      <c r="K219" s="14">
        <v>17123</v>
      </c>
      <c r="L219" s="14">
        <v>18115</v>
      </c>
      <c r="M219" s="14">
        <v>18443</v>
      </c>
      <c r="N219" s="14">
        <v>22560.61</v>
      </c>
      <c r="O219" s="14">
        <v>28436.2</v>
      </c>
      <c r="P219" s="14">
        <v>27651.68</v>
      </c>
      <c r="Q219" s="14">
        <v>23972</v>
      </c>
    </row>
    <row r="220" spans="1:17" x14ac:dyDescent="0.2">
      <c r="A220" s="14" t="s">
        <v>44</v>
      </c>
      <c r="B220" s="12" t="s">
        <v>59</v>
      </c>
      <c r="C220" s="14">
        <v>554875</v>
      </c>
      <c r="D220" s="14">
        <v>644593</v>
      </c>
      <c r="E220" s="14">
        <v>616458</v>
      </c>
      <c r="F220" s="14">
        <v>459675</v>
      </c>
      <c r="G220" s="14">
        <v>521051</v>
      </c>
      <c r="H220" s="14">
        <v>927742</v>
      </c>
      <c r="I220" s="14">
        <v>738809</v>
      </c>
      <c r="J220" s="14">
        <v>443645</v>
      </c>
      <c r="K220" s="14">
        <v>442587</v>
      </c>
      <c r="L220" s="14">
        <v>587311</v>
      </c>
      <c r="M220" s="14">
        <v>881149</v>
      </c>
      <c r="N220" s="14">
        <v>1671065.85</v>
      </c>
      <c r="O220" s="14">
        <v>1669241.32</v>
      </c>
      <c r="P220" s="14">
        <v>2238338.79</v>
      </c>
      <c r="Q220" s="14">
        <v>1103297</v>
      </c>
    </row>
    <row r="221" spans="1:17" x14ac:dyDescent="0.2">
      <c r="A221" s="14" t="s">
        <v>44</v>
      </c>
      <c r="B221" s="12" t="s">
        <v>60</v>
      </c>
      <c r="C221" s="14">
        <v>502035</v>
      </c>
      <c r="D221" s="14">
        <v>569058</v>
      </c>
      <c r="E221" s="14">
        <v>548042</v>
      </c>
      <c r="F221" s="14">
        <v>400299</v>
      </c>
      <c r="G221" s="14">
        <v>461642</v>
      </c>
      <c r="H221" s="14">
        <v>859186</v>
      </c>
      <c r="I221" s="14">
        <v>673928</v>
      </c>
      <c r="J221" s="14">
        <v>395823</v>
      </c>
      <c r="K221" s="14">
        <v>407957</v>
      </c>
      <c r="L221" s="14">
        <v>548214</v>
      </c>
      <c r="M221" s="14">
        <v>841598</v>
      </c>
      <c r="N221" s="14">
        <v>1609352.52</v>
      </c>
      <c r="O221" s="14">
        <v>1615396.34</v>
      </c>
      <c r="P221" s="14">
        <v>2179198.9500000002</v>
      </c>
      <c r="Q221" s="14">
        <v>1058049</v>
      </c>
    </row>
    <row r="222" spans="1:17" x14ac:dyDescent="0.2">
      <c r="A222" s="14" t="s">
        <v>44</v>
      </c>
      <c r="B222" s="12" t="s">
        <v>61</v>
      </c>
      <c r="C222" s="14">
        <v>17673</v>
      </c>
      <c r="D222" s="14">
        <v>16772</v>
      </c>
      <c r="E222" s="14">
        <v>11415</v>
      </c>
      <c r="F222" s="14">
        <v>7289</v>
      </c>
      <c r="G222" s="14">
        <v>3581</v>
      </c>
      <c r="H222" s="14">
        <v>3726</v>
      </c>
      <c r="I222" s="14">
        <v>12392</v>
      </c>
      <c r="J222" s="14">
        <v>16179</v>
      </c>
      <c r="K222" s="14">
        <v>8638</v>
      </c>
      <c r="L222" s="14">
        <v>8323</v>
      </c>
      <c r="M222" s="14">
        <v>8308</v>
      </c>
      <c r="N222" s="14">
        <v>3685.01</v>
      </c>
      <c r="O222" s="14">
        <v>2833.87</v>
      </c>
      <c r="P222" s="14">
        <v>2324.31</v>
      </c>
      <c r="Q222" s="14">
        <v>2794</v>
      </c>
    </row>
    <row r="223" spans="1:17" x14ac:dyDescent="0.2">
      <c r="A223" s="14" t="s">
        <v>44</v>
      </c>
      <c r="B223" s="12" t="s">
        <v>62</v>
      </c>
      <c r="C223" s="14">
        <v>35167</v>
      </c>
      <c r="D223" s="14">
        <v>58763</v>
      </c>
      <c r="E223" s="14">
        <v>57001</v>
      </c>
      <c r="F223" s="14">
        <v>52087</v>
      </c>
      <c r="G223" s="14">
        <v>55828</v>
      </c>
      <c r="H223" s="14">
        <v>64830</v>
      </c>
      <c r="I223" s="14">
        <v>52489</v>
      </c>
      <c r="J223" s="14">
        <v>31643</v>
      </c>
      <c r="K223" s="14">
        <v>25992</v>
      </c>
      <c r="L223" s="14">
        <v>30774</v>
      </c>
      <c r="M223" s="14">
        <v>31243</v>
      </c>
      <c r="N223" s="14">
        <v>58028.32</v>
      </c>
      <c r="O223" s="14">
        <v>51011.11</v>
      </c>
      <c r="P223" s="14">
        <v>56815.53</v>
      </c>
      <c r="Q223" s="14">
        <v>42454</v>
      </c>
    </row>
    <row r="224" spans="1:17" x14ac:dyDescent="0.2">
      <c r="A224" s="14" t="s">
        <v>44</v>
      </c>
      <c r="B224" s="12" t="s">
        <v>63</v>
      </c>
      <c r="C224" s="14">
        <v>621282</v>
      </c>
      <c r="D224" s="14">
        <v>626689</v>
      </c>
      <c r="E224" s="14">
        <v>664134</v>
      </c>
      <c r="F224" s="14">
        <v>633709</v>
      </c>
      <c r="G224" s="14">
        <v>699490</v>
      </c>
      <c r="H224" s="14">
        <v>739846</v>
      </c>
      <c r="I224" s="14">
        <v>822781</v>
      </c>
      <c r="J224" s="14">
        <v>543435</v>
      </c>
      <c r="K224" s="14">
        <v>441638</v>
      </c>
      <c r="L224" s="14">
        <v>394189</v>
      </c>
      <c r="M224" s="14">
        <v>359409</v>
      </c>
      <c r="N224" s="14">
        <v>604716.27</v>
      </c>
      <c r="O224" s="14">
        <v>643093.96</v>
      </c>
      <c r="P224" s="14">
        <v>785578.55</v>
      </c>
      <c r="Q224" s="14">
        <v>728696</v>
      </c>
    </row>
    <row r="225" spans="1:17" x14ac:dyDescent="0.2">
      <c r="A225" s="14" t="s">
        <v>44</v>
      </c>
      <c r="B225" s="12" t="s">
        <v>64</v>
      </c>
      <c r="C225" s="14">
        <v>82356</v>
      </c>
      <c r="D225" s="14">
        <v>60394</v>
      </c>
      <c r="E225" s="14">
        <v>56510</v>
      </c>
      <c r="F225" s="14">
        <v>62010</v>
      </c>
      <c r="G225" s="14">
        <v>70132</v>
      </c>
      <c r="H225" s="14">
        <v>79514</v>
      </c>
      <c r="I225" s="14">
        <v>158949</v>
      </c>
      <c r="J225" s="14">
        <v>101169</v>
      </c>
      <c r="K225" s="14">
        <v>76186</v>
      </c>
      <c r="L225" s="14">
        <v>58852</v>
      </c>
      <c r="M225" s="14">
        <v>37403</v>
      </c>
      <c r="N225" s="14">
        <v>114609.28</v>
      </c>
      <c r="O225" s="14">
        <v>126354.57</v>
      </c>
      <c r="P225" s="14">
        <v>159076.32999999999</v>
      </c>
      <c r="Q225" s="14">
        <v>161699</v>
      </c>
    </row>
    <row r="226" spans="1:17" x14ac:dyDescent="0.2">
      <c r="A226" s="14" t="s">
        <v>44</v>
      </c>
      <c r="B226" s="12" t="s">
        <v>65</v>
      </c>
      <c r="C226" s="14">
        <v>106628</v>
      </c>
      <c r="D226" s="14">
        <v>105880</v>
      </c>
      <c r="E226" s="14">
        <v>160596</v>
      </c>
      <c r="F226" s="14">
        <v>137150</v>
      </c>
      <c r="G226" s="14">
        <v>149517</v>
      </c>
      <c r="H226" s="14">
        <v>136028</v>
      </c>
      <c r="I226" s="14">
        <v>132300</v>
      </c>
      <c r="J226" s="14">
        <v>66100</v>
      </c>
      <c r="K226" s="14">
        <v>51621</v>
      </c>
      <c r="L226" s="14">
        <v>41273</v>
      </c>
      <c r="M226" s="14">
        <v>32224</v>
      </c>
      <c r="N226" s="14">
        <v>80894.25</v>
      </c>
      <c r="O226" s="14">
        <v>54026.9</v>
      </c>
      <c r="P226" s="14">
        <v>74737.88</v>
      </c>
      <c r="Q226" s="14">
        <v>77923</v>
      </c>
    </row>
    <row r="227" spans="1:17" x14ac:dyDescent="0.2">
      <c r="A227" s="14" t="s">
        <v>44</v>
      </c>
      <c r="B227" s="12" t="s">
        <v>66</v>
      </c>
      <c r="C227" s="14">
        <v>173646</v>
      </c>
      <c r="D227" s="14">
        <v>185101</v>
      </c>
      <c r="E227" s="14">
        <v>169454</v>
      </c>
      <c r="F227" s="14">
        <v>164478</v>
      </c>
      <c r="G227" s="14">
        <v>171286</v>
      </c>
      <c r="H227" s="14">
        <v>184417</v>
      </c>
      <c r="I227" s="14">
        <v>228048</v>
      </c>
      <c r="J227" s="14">
        <v>151875</v>
      </c>
      <c r="K227" s="14">
        <v>127712</v>
      </c>
      <c r="L227" s="14">
        <v>141753</v>
      </c>
      <c r="M227" s="14">
        <v>177717</v>
      </c>
      <c r="N227" s="14">
        <v>321660.83</v>
      </c>
      <c r="O227" s="14">
        <v>379873.24</v>
      </c>
      <c r="P227" s="14">
        <v>498421.09</v>
      </c>
      <c r="Q227" s="14">
        <v>451240</v>
      </c>
    </row>
    <row r="228" spans="1:17" x14ac:dyDescent="0.2">
      <c r="A228" s="14" t="s">
        <v>44</v>
      </c>
      <c r="B228" s="12" t="s">
        <v>67</v>
      </c>
      <c r="C228" s="14">
        <v>358817</v>
      </c>
      <c r="D228" s="14">
        <v>350291</v>
      </c>
      <c r="E228" s="14">
        <v>382272</v>
      </c>
      <c r="F228" s="14">
        <v>350586</v>
      </c>
      <c r="G228" s="14">
        <v>384785</v>
      </c>
      <c r="H228" s="14">
        <v>395137</v>
      </c>
      <c r="I228" s="14">
        <v>510349</v>
      </c>
      <c r="J228" s="14">
        <v>310476</v>
      </c>
      <c r="K228" s="14">
        <v>248155</v>
      </c>
      <c r="L228" s="14">
        <v>233956</v>
      </c>
      <c r="M228" s="14">
        <v>242000</v>
      </c>
      <c r="N228" s="14">
        <v>515338.71</v>
      </c>
      <c r="O228" s="14">
        <v>539880.61</v>
      </c>
      <c r="P228" s="14">
        <v>704166.06</v>
      </c>
      <c r="Q228" s="14">
        <v>650162</v>
      </c>
    </row>
    <row r="229" spans="1:17" x14ac:dyDescent="0.2">
      <c r="A229" s="14" t="s">
        <v>44</v>
      </c>
      <c r="B229" s="12" t="s">
        <v>68</v>
      </c>
      <c r="C229" s="14">
        <v>263623</v>
      </c>
      <c r="D229" s="14">
        <v>277170</v>
      </c>
      <c r="E229" s="14">
        <v>281866</v>
      </c>
      <c r="F229" s="14">
        <v>283715</v>
      </c>
      <c r="G229" s="14">
        <v>314705</v>
      </c>
      <c r="H229" s="14">
        <v>348347</v>
      </c>
      <c r="I229" s="14">
        <v>312432</v>
      </c>
      <c r="J229" s="14">
        <v>232993</v>
      </c>
      <c r="K229" s="14">
        <v>193483</v>
      </c>
      <c r="L229" s="14">
        <v>160233</v>
      </c>
      <c r="M229" s="14">
        <v>117409</v>
      </c>
      <c r="N229" s="14">
        <v>89377.57</v>
      </c>
      <c r="O229" s="14">
        <v>103213.38</v>
      </c>
      <c r="P229" s="14">
        <v>81412.509999999995</v>
      </c>
      <c r="Q229" s="14">
        <v>78534</v>
      </c>
    </row>
    <row r="230" spans="1:17" x14ac:dyDescent="0.2">
      <c r="A230" s="14" t="s">
        <v>44</v>
      </c>
      <c r="B230" s="12" t="s">
        <v>69</v>
      </c>
      <c r="C230" s="14">
        <v>501667</v>
      </c>
      <c r="D230" s="14">
        <v>486498</v>
      </c>
      <c r="E230" s="14">
        <v>543118</v>
      </c>
      <c r="F230" s="14">
        <v>471002</v>
      </c>
      <c r="G230" s="14">
        <v>520805</v>
      </c>
      <c r="H230" s="14">
        <v>554041</v>
      </c>
      <c r="I230" s="14">
        <v>672609</v>
      </c>
      <c r="J230" s="14">
        <v>453635</v>
      </c>
      <c r="K230" s="14">
        <v>339377</v>
      </c>
      <c r="L230" s="14">
        <v>344067</v>
      </c>
      <c r="M230" s="14">
        <v>341911</v>
      </c>
      <c r="N230" s="14">
        <v>600593.44999999995</v>
      </c>
      <c r="O230" s="14">
        <v>601868.18000000005</v>
      </c>
      <c r="P230" s="14">
        <v>610349.93000000005</v>
      </c>
      <c r="Q230" s="14">
        <v>587853</v>
      </c>
    </row>
    <row r="231" spans="1:17" x14ac:dyDescent="0.2">
      <c r="A231" s="14" t="s">
        <v>44</v>
      </c>
      <c r="B231" s="12" t="s">
        <v>70</v>
      </c>
      <c r="C231" s="14">
        <v>345038</v>
      </c>
      <c r="D231" s="14">
        <v>357702</v>
      </c>
      <c r="E231" s="14">
        <v>341913</v>
      </c>
      <c r="F231" s="14">
        <v>318965</v>
      </c>
      <c r="G231" s="14">
        <v>364765</v>
      </c>
      <c r="H231" s="14">
        <v>389250</v>
      </c>
      <c r="I231" s="14">
        <v>499101</v>
      </c>
      <c r="J231" s="14">
        <v>379239</v>
      </c>
      <c r="K231" s="14">
        <v>294423</v>
      </c>
      <c r="L231" s="14">
        <v>302667</v>
      </c>
      <c r="M231" s="14">
        <v>304417</v>
      </c>
      <c r="N231" s="14">
        <v>559476.97</v>
      </c>
      <c r="O231" s="14">
        <v>566170.84</v>
      </c>
      <c r="P231" s="14">
        <v>557986.16</v>
      </c>
      <c r="Q231" s="14">
        <v>534638</v>
      </c>
    </row>
    <row r="232" spans="1:17" x14ac:dyDescent="0.2">
      <c r="A232" s="14" t="s">
        <v>44</v>
      </c>
      <c r="B232" s="12" t="s">
        <v>71</v>
      </c>
      <c r="C232" s="14">
        <v>156629</v>
      </c>
      <c r="D232" s="14">
        <v>128796</v>
      </c>
      <c r="E232" s="14">
        <v>201205</v>
      </c>
      <c r="F232" s="14">
        <v>152037</v>
      </c>
      <c r="G232" s="14">
        <v>156040</v>
      </c>
      <c r="H232" s="14">
        <v>164791</v>
      </c>
      <c r="I232" s="14">
        <v>173508</v>
      </c>
      <c r="J232" s="14">
        <v>74396</v>
      </c>
      <c r="K232" s="14">
        <v>44954</v>
      </c>
      <c r="L232" s="14">
        <v>41400</v>
      </c>
      <c r="M232" s="14">
        <v>37494</v>
      </c>
      <c r="N232" s="14">
        <v>41116.480000000003</v>
      </c>
      <c r="O232" s="14">
        <v>35697.339999999997</v>
      </c>
      <c r="P232" s="14">
        <v>52363.77</v>
      </c>
      <c r="Q232" s="14">
        <v>53215</v>
      </c>
    </row>
    <row r="233" spans="1:17" x14ac:dyDescent="0.2">
      <c r="A233" s="14" t="s">
        <v>44</v>
      </c>
      <c r="B233" s="12" t="s">
        <v>72</v>
      </c>
      <c r="C233" s="14">
        <v>7885</v>
      </c>
      <c r="D233" s="14">
        <v>7480</v>
      </c>
      <c r="E233" s="14">
        <v>7363</v>
      </c>
      <c r="F233" s="14">
        <v>8124</v>
      </c>
      <c r="G233" s="14">
        <v>37951</v>
      </c>
      <c r="H233" s="14">
        <v>10820</v>
      </c>
      <c r="I233" s="14">
        <v>67534</v>
      </c>
      <c r="J233" s="14">
        <v>9896</v>
      </c>
      <c r="K233" s="14">
        <v>3172</v>
      </c>
      <c r="L233" s="14">
        <v>3805</v>
      </c>
      <c r="M233" s="14">
        <v>2924</v>
      </c>
      <c r="N233" s="14">
        <v>0</v>
      </c>
      <c r="O233" s="14">
        <v>0</v>
      </c>
      <c r="P233" s="14">
        <v>0</v>
      </c>
      <c r="Q233" s="14">
        <v>0</v>
      </c>
    </row>
    <row r="235" spans="1:17" x14ac:dyDescent="0.2">
      <c r="A235" s="41" t="s">
        <v>73</v>
      </c>
      <c r="B235" s="42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</row>
    <row r="236" spans="1:17" x14ac:dyDescent="0.2">
      <c r="A236" s="14" t="s">
        <v>74</v>
      </c>
      <c r="B236" s="12" t="s">
        <v>45</v>
      </c>
      <c r="C236" s="14">
        <v>124721</v>
      </c>
      <c r="D236" s="14">
        <v>133648</v>
      </c>
      <c r="E236" s="14">
        <v>134879</v>
      </c>
      <c r="F236" s="14">
        <v>132813</v>
      </c>
      <c r="G236" s="14">
        <v>137075</v>
      </c>
      <c r="H236" s="14">
        <v>150952</v>
      </c>
      <c r="I236" s="14">
        <v>188850</v>
      </c>
      <c r="J236" s="14">
        <v>238880</v>
      </c>
      <c r="K236" s="14">
        <v>223719</v>
      </c>
      <c r="L236" s="14">
        <v>218460</v>
      </c>
      <c r="M236" s="14">
        <v>228793</v>
      </c>
      <c r="N236" s="14">
        <v>277228</v>
      </c>
      <c r="O236" s="14">
        <v>264194</v>
      </c>
      <c r="P236" s="14">
        <v>264106</v>
      </c>
      <c r="Q236" s="14">
        <v>274721</v>
      </c>
    </row>
    <row r="237" spans="1:17" x14ac:dyDescent="0.2">
      <c r="A237" s="14" t="s">
        <v>74</v>
      </c>
      <c r="B237" s="12" t="s">
        <v>46</v>
      </c>
      <c r="C237" s="14">
        <v>108088</v>
      </c>
      <c r="D237" s="14">
        <v>115425</v>
      </c>
      <c r="E237" s="14">
        <v>118756</v>
      </c>
      <c r="F237" s="14">
        <v>117752</v>
      </c>
      <c r="G237" s="14">
        <v>120366</v>
      </c>
      <c r="H237" s="14">
        <v>131595</v>
      </c>
      <c r="I237" s="14">
        <v>163843</v>
      </c>
      <c r="J237" s="14">
        <v>204376</v>
      </c>
      <c r="K237" s="14">
        <v>216544</v>
      </c>
      <c r="L237" s="14">
        <v>219144</v>
      </c>
      <c r="M237" s="14">
        <v>229496</v>
      </c>
      <c r="N237" s="14">
        <v>283126</v>
      </c>
      <c r="O237" s="14">
        <v>265896</v>
      </c>
      <c r="P237" s="14">
        <v>257958</v>
      </c>
      <c r="Q237" s="14">
        <v>242858</v>
      </c>
    </row>
    <row r="238" spans="1:17" x14ac:dyDescent="0.2">
      <c r="A238" s="14" t="s">
        <v>74</v>
      </c>
      <c r="B238" s="12" t="s">
        <v>47</v>
      </c>
      <c r="C238" s="14">
        <v>45316</v>
      </c>
      <c r="D238" s="14">
        <v>49123</v>
      </c>
      <c r="E238" s="14">
        <v>45080</v>
      </c>
      <c r="F238" s="14">
        <v>42182</v>
      </c>
      <c r="G238" s="14">
        <v>44651</v>
      </c>
      <c r="H238" s="14">
        <v>48993</v>
      </c>
      <c r="I238" s="14">
        <v>62837</v>
      </c>
      <c r="J238" s="14">
        <v>88011</v>
      </c>
      <c r="K238" s="14">
        <v>78467</v>
      </c>
      <c r="L238" s="14">
        <v>75765</v>
      </c>
      <c r="M238" s="14">
        <v>81580</v>
      </c>
      <c r="N238" s="14">
        <v>87852</v>
      </c>
      <c r="O238" s="14">
        <v>81744</v>
      </c>
      <c r="P238" s="14">
        <v>75575</v>
      </c>
      <c r="Q238" s="14">
        <v>74858</v>
      </c>
    </row>
    <row r="239" spans="1:17" x14ac:dyDescent="0.2">
      <c r="A239" s="14" t="s">
        <v>74</v>
      </c>
      <c r="B239" s="12" t="s">
        <v>48</v>
      </c>
      <c r="C239" s="44">
        <v>6045624000</v>
      </c>
      <c r="D239" s="44">
        <v>6486182000</v>
      </c>
      <c r="E239" s="44">
        <v>7082962000</v>
      </c>
      <c r="F239" s="44">
        <v>7283627000</v>
      </c>
      <c r="G239" s="44">
        <v>7349122000</v>
      </c>
      <c r="H239" s="44">
        <v>8124031000</v>
      </c>
      <c r="I239" s="44">
        <v>9483713000</v>
      </c>
      <c r="J239" s="44">
        <v>12215996321</v>
      </c>
      <c r="K239" s="44">
        <v>11722897984</v>
      </c>
      <c r="L239" s="44">
        <v>12173271038</v>
      </c>
      <c r="M239" s="44">
        <v>12574102621</v>
      </c>
      <c r="N239" s="44">
        <v>16074007945</v>
      </c>
      <c r="O239" s="44">
        <v>16208197923</v>
      </c>
      <c r="P239" s="44">
        <v>16757875982</v>
      </c>
      <c r="Q239" s="44">
        <v>17392589574</v>
      </c>
    </row>
    <row r="240" spans="1:17" x14ac:dyDescent="0.2">
      <c r="A240" s="14" t="s">
        <v>74</v>
      </c>
      <c r="B240" s="12" t="s">
        <v>49</v>
      </c>
      <c r="C240" s="44">
        <v>8998932000</v>
      </c>
      <c r="D240" s="44">
        <v>9554417000</v>
      </c>
      <c r="E240" s="44">
        <v>10009090000</v>
      </c>
      <c r="F240" s="44">
        <v>9984153000</v>
      </c>
      <c r="G240" s="44">
        <v>10187232000</v>
      </c>
      <c r="H240" s="44">
        <v>11045171000</v>
      </c>
      <c r="I240" s="44">
        <v>13343864000</v>
      </c>
      <c r="J240" s="44">
        <v>16254744174</v>
      </c>
      <c r="K240" s="44">
        <v>15317034904</v>
      </c>
      <c r="L240" s="44">
        <v>15493584291</v>
      </c>
      <c r="M240" s="44">
        <v>15969600947</v>
      </c>
      <c r="N240" s="44">
        <v>20157002084</v>
      </c>
      <c r="O240" s="44">
        <v>19435093578</v>
      </c>
      <c r="P240" s="44">
        <v>19930696740</v>
      </c>
      <c r="Q240" s="44">
        <v>20618502782</v>
      </c>
    </row>
    <row r="241" spans="1:17" x14ac:dyDescent="0.2">
      <c r="A241" s="14" t="s">
        <v>74</v>
      </c>
      <c r="B241" s="12" t="s">
        <v>50</v>
      </c>
      <c r="C241" s="44">
        <v>49444622</v>
      </c>
      <c r="D241" s="44">
        <v>52496796</v>
      </c>
      <c r="E241" s="44">
        <v>54995876</v>
      </c>
      <c r="F241" s="44">
        <v>54860557</v>
      </c>
      <c r="G241" s="44">
        <v>55974064</v>
      </c>
      <c r="H241" s="44">
        <v>60688590</v>
      </c>
      <c r="I241" s="44">
        <v>75158854</v>
      </c>
      <c r="J241" s="44">
        <v>92468689</v>
      </c>
      <c r="K241" s="44">
        <v>87404942</v>
      </c>
      <c r="L241" s="44">
        <v>85966183</v>
      </c>
      <c r="M241" s="44">
        <v>88712231</v>
      </c>
      <c r="N241" s="44">
        <v>110959887</v>
      </c>
      <c r="O241" s="44">
        <v>105113114</v>
      </c>
      <c r="P241" s="44">
        <v>107122136</v>
      </c>
      <c r="Q241" s="44">
        <v>112182763</v>
      </c>
    </row>
    <row r="242" spans="1:17" x14ac:dyDescent="0.2">
      <c r="A242" s="14" t="s">
        <v>74</v>
      </c>
      <c r="B242" s="12" t="s">
        <v>51</v>
      </c>
      <c r="C242" s="44">
        <v>124117970</v>
      </c>
      <c r="D242" s="44">
        <v>139556751</v>
      </c>
      <c r="E242" s="44">
        <v>144141298</v>
      </c>
      <c r="F242" s="44">
        <v>143232957</v>
      </c>
      <c r="G242" s="44">
        <v>155664240</v>
      </c>
      <c r="H242" s="44">
        <v>168419692</v>
      </c>
      <c r="I242" s="44">
        <v>195872183</v>
      </c>
      <c r="J242" s="44">
        <v>242017100</v>
      </c>
      <c r="K242" s="44">
        <v>229749027</v>
      </c>
      <c r="L242" s="44">
        <v>226513953</v>
      </c>
      <c r="M242" s="44">
        <v>231096065</v>
      </c>
      <c r="N242" s="44">
        <v>292449180</v>
      </c>
      <c r="O242" s="44">
        <v>283969051</v>
      </c>
      <c r="P242" s="44">
        <v>280955432</v>
      </c>
      <c r="Q242" s="44">
        <v>279210158</v>
      </c>
    </row>
    <row r="243" spans="1:17" x14ac:dyDescent="0.2">
      <c r="A243" s="14" t="s">
        <v>74</v>
      </c>
      <c r="B243" s="12" t="s">
        <v>52</v>
      </c>
      <c r="C243" s="14">
        <v>10647</v>
      </c>
      <c r="D243" s="14">
        <v>12414</v>
      </c>
      <c r="E243" s="14">
        <v>12410</v>
      </c>
      <c r="F243" s="14">
        <v>12361</v>
      </c>
      <c r="G243" s="14">
        <v>12380</v>
      </c>
      <c r="H243" s="14">
        <v>12413</v>
      </c>
      <c r="I243" s="14">
        <v>14492</v>
      </c>
      <c r="J243" s="14">
        <v>21867</v>
      </c>
      <c r="K243" s="14">
        <v>21249</v>
      </c>
      <c r="L243" s="14">
        <v>21444</v>
      </c>
      <c r="M243" s="14">
        <v>21535</v>
      </c>
      <c r="N243" s="14">
        <v>26503</v>
      </c>
      <c r="O243" s="14">
        <v>26243</v>
      </c>
      <c r="P243" s="14">
        <v>26035</v>
      </c>
      <c r="Q243" s="14">
        <v>27742</v>
      </c>
    </row>
    <row r="244" spans="1:17" x14ac:dyDescent="0.2">
      <c r="A244" s="14" t="s">
        <v>74</v>
      </c>
      <c r="B244" s="12" t="s">
        <v>53</v>
      </c>
      <c r="C244" s="14">
        <v>302293</v>
      </c>
      <c r="D244" s="14">
        <v>341301</v>
      </c>
      <c r="E244" s="14">
        <v>370217</v>
      </c>
      <c r="F244" s="14">
        <v>361910</v>
      </c>
      <c r="G244" s="14">
        <v>420743</v>
      </c>
      <c r="H244" s="14">
        <v>503140</v>
      </c>
      <c r="I244" s="14">
        <v>589509</v>
      </c>
      <c r="J244" s="14">
        <v>694022</v>
      </c>
      <c r="K244" s="14">
        <v>688951</v>
      </c>
      <c r="L244" s="14">
        <v>721942</v>
      </c>
      <c r="M244" s="14">
        <v>760640</v>
      </c>
      <c r="N244" s="14">
        <v>1109714.53</v>
      </c>
      <c r="O244" s="14">
        <v>1153860</v>
      </c>
      <c r="P244" s="14">
        <v>1471052.33</v>
      </c>
      <c r="Q244" s="14">
        <v>1028509</v>
      </c>
    </row>
    <row r="245" spans="1:17" x14ac:dyDescent="0.2">
      <c r="A245" s="14" t="s">
        <v>74</v>
      </c>
      <c r="B245" s="12" t="s">
        <v>54</v>
      </c>
      <c r="C245" s="14">
        <v>100019</v>
      </c>
      <c r="D245" s="14">
        <v>125110</v>
      </c>
      <c r="E245" s="14">
        <v>125962</v>
      </c>
      <c r="F245" s="14">
        <v>123536</v>
      </c>
      <c r="G245" s="14">
        <v>156424</v>
      </c>
      <c r="H245" s="14">
        <v>157418</v>
      </c>
      <c r="I245" s="14">
        <v>178404</v>
      </c>
      <c r="J245" s="14">
        <v>235879</v>
      </c>
      <c r="K245" s="14">
        <v>176117</v>
      </c>
      <c r="L245" s="14">
        <v>153897</v>
      </c>
      <c r="M245" s="14">
        <v>101392</v>
      </c>
      <c r="N245" s="14">
        <v>146123.91</v>
      </c>
      <c r="O245" s="14">
        <v>145626.71</v>
      </c>
      <c r="P245" s="14">
        <v>161273.42000000001</v>
      </c>
      <c r="Q245" s="14">
        <v>143207</v>
      </c>
    </row>
    <row r="246" spans="1:17" x14ac:dyDescent="0.2">
      <c r="A246" s="14" t="s">
        <v>74</v>
      </c>
      <c r="B246" s="12" t="s">
        <v>55</v>
      </c>
      <c r="C246" s="14">
        <v>65760</v>
      </c>
      <c r="D246" s="14">
        <v>73662</v>
      </c>
      <c r="E246" s="14">
        <v>71114</v>
      </c>
      <c r="F246" s="14">
        <v>76628</v>
      </c>
      <c r="G246" s="14">
        <v>92391</v>
      </c>
      <c r="H246" s="14">
        <v>85563</v>
      </c>
      <c r="I246" s="14">
        <v>110946</v>
      </c>
      <c r="J246" s="14">
        <v>124986</v>
      </c>
      <c r="K246" s="14">
        <v>103159</v>
      </c>
      <c r="L246" s="14">
        <v>85344</v>
      </c>
      <c r="M246" s="14">
        <v>65503</v>
      </c>
      <c r="N246" s="14">
        <v>94294.06</v>
      </c>
      <c r="O246" s="14">
        <v>89740.46</v>
      </c>
      <c r="P246" s="14">
        <v>101789.55</v>
      </c>
      <c r="Q246" s="14">
        <v>89283</v>
      </c>
    </row>
    <row r="247" spans="1:17" x14ac:dyDescent="0.2">
      <c r="A247" s="14" t="s">
        <v>74</v>
      </c>
      <c r="B247" s="12" t="s">
        <v>56</v>
      </c>
      <c r="C247" s="14">
        <v>10476</v>
      </c>
      <c r="D247" s="14">
        <v>8943</v>
      </c>
      <c r="E247" s="14">
        <v>8260</v>
      </c>
      <c r="F247" s="14">
        <v>9722</v>
      </c>
      <c r="G247" s="14">
        <v>15581</v>
      </c>
      <c r="H247" s="14">
        <v>12908</v>
      </c>
      <c r="I247" s="14">
        <v>10110</v>
      </c>
      <c r="J247" s="14">
        <v>13456</v>
      </c>
      <c r="K247" s="14">
        <v>8032</v>
      </c>
      <c r="L247" s="14">
        <v>4752</v>
      </c>
      <c r="M247" s="14">
        <v>6560</v>
      </c>
      <c r="N247" s="14">
        <v>0</v>
      </c>
      <c r="O247" s="14">
        <v>0</v>
      </c>
      <c r="P247" s="14">
        <v>0</v>
      </c>
      <c r="Q247" s="14">
        <v>0</v>
      </c>
    </row>
    <row r="248" spans="1:17" x14ac:dyDescent="0.2">
      <c r="A248" s="14" t="s">
        <v>74</v>
      </c>
      <c r="B248" s="12" t="s">
        <v>57</v>
      </c>
      <c r="C248" s="14">
        <v>20042</v>
      </c>
      <c r="D248" s="14">
        <v>38166</v>
      </c>
      <c r="E248" s="14">
        <v>42262</v>
      </c>
      <c r="F248" s="14">
        <v>32608</v>
      </c>
      <c r="G248" s="14">
        <v>42141</v>
      </c>
      <c r="H248" s="14">
        <v>52083</v>
      </c>
      <c r="I248" s="14">
        <v>51200</v>
      </c>
      <c r="J248" s="14">
        <v>90280</v>
      </c>
      <c r="K248" s="14">
        <v>58882</v>
      </c>
      <c r="L248" s="14">
        <v>58322</v>
      </c>
      <c r="M248" s="14">
        <v>23587</v>
      </c>
      <c r="N248" s="14">
        <v>43362.720000000001</v>
      </c>
      <c r="O248" s="14">
        <v>42992.21</v>
      </c>
      <c r="P248" s="14">
        <v>43617.120000000003</v>
      </c>
      <c r="Q248" s="14">
        <v>38305</v>
      </c>
    </row>
    <row r="249" spans="1:17" x14ac:dyDescent="0.2">
      <c r="A249" s="14" t="s">
        <v>74</v>
      </c>
      <c r="B249" s="12" t="s">
        <v>58</v>
      </c>
      <c r="C249" s="14">
        <v>3741</v>
      </c>
      <c r="D249" s="14">
        <v>4339</v>
      </c>
      <c r="E249" s="14">
        <v>4326</v>
      </c>
      <c r="F249" s="14">
        <v>4578</v>
      </c>
      <c r="G249" s="14">
        <v>6311</v>
      </c>
      <c r="H249" s="14">
        <v>6864</v>
      </c>
      <c r="I249" s="14">
        <v>6148</v>
      </c>
      <c r="J249" s="14">
        <v>7157</v>
      </c>
      <c r="K249" s="14">
        <v>6044</v>
      </c>
      <c r="L249" s="14">
        <v>5479</v>
      </c>
      <c r="M249" s="14">
        <v>5742</v>
      </c>
      <c r="N249" s="14">
        <v>8467.1299999999992</v>
      </c>
      <c r="O249" s="14">
        <v>12894.04</v>
      </c>
      <c r="P249" s="14">
        <v>15866.75</v>
      </c>
      <c r="Q249" s="14">
        <v>15619</v>
      </c>
    </row>
    <row r="250" spans="1:17" x14ac:dyDescent="0.2">
      <c r="A250" s="14" t="s">
        <v>74</v>
      </c>
      <c r="B250" s="12" t="s">
        <v>59</v>
      </c>
      <c r="C250" s="14">
        <v>82899</v>
      </c>
      <c r="D250" s="14">
        <v>105271</v>
      </c>
      <c r="E250" s="14">
        <v>104369</v>
      </c>
      <c r="F250" s="14">
        <v>78524</v>
      </c>
      <c r="G250" s="14">
        <v>93005</v>
      </c>
      <c r="H250" s="14">
        <v>159209</v>
      </c>
      <c r="I250" s="14">
        <v>169987</v>
      </c>
      <c r="J250" s="14">
        <v>183575</v>
      </c>
      <c r="K250" s="14">
        <v>205888</v>
      </c>
      <c r="L250" s="14">
        <v>263757</v>
      </c>
      <c r="M250" s="14">
        <v>428927</v>
      </c>
      <c r="N250" s="14">
        <v>593696.18000000005</v>
      </c>
      <c r="O250" s="14">
        <v>625805.03</v>
      </c>
      <c r="P250" s="14">
        <v>895201.21</v>
      </c>
      <c r="Q250" s="14">
        <v>487380</v>
      </c>
    </row>
    <row r="251" spans="1:17" x14ac:dyDescent="0.2">
      <c r="A251" s="14" t="s">
        <v>74</v>
      </c>
      <c r="B251" s="12" t="s">
        <v>60</v>
      </c>
      <c r="C251" s="14">
        <v>73242</v>
      </c>
      <c r="D251" s="14">
        <v>91495</v>
      </c>
      <c r="E251" s="14">
        <v>91917</v>
      </c>
      <c r="F251" s="14">
        <v>67779</v>
      </c>
      <c r="G251" s="14">
        <v>82191</v>
      </c>
      <c r="H251" s="14">
        <v>146958</v>
      </c>
      <c r="I251" s="14">
        <v>154252</v>
      </c>
      <c r="J251" s="14">
        <v>165623</v>
      </c>
      <c r="K251" s="14">
        <v>190331</v>
      </c>
      <c r="L251" s="14">
        <v>247184</v>
      </c>
      <c r="M251" s="14">
        <v>411221</v>
      </c>
      <c r="N251" s="14">
        <v>575471.1</v>
      </c>
      <c r="O251" s="14">
        <v>605354.57999999996</v>
      </c>
      <c r="P251" s="14">
        <v>872032.02</v>
      </c>
      <c r="Q251" s="14">
        <v>467455</v>
      </c>
    </row>
    <row r="252" spans="1:17" x14ac:dyDescent="0.2">
      <c r="A252" s="14" t="s">
        <v>74</v>
      </c>
      <c r="B252" s="12" t="s">
        <v>61</v>
      </c>
      <c r="C252" s="14">
        <v>4508</v>
      </c>
      <c r="D252" s="14">
        <v>4401</v>
      </c>
      <c r="E252" s="14">
        <v>3035</v>
      </c>
      <c r="F252" s="14">
        <v>1829</v>
      </c>
      <c r="G252" s="14">
        <v>1032</v>
      </c>
      <c r="H252" s="14">
        <v>937</v>
      </c>
      <c r="I252" s="14">
        <v>3609</v>
      </c>
      <c r="J252" s="14">
        <v>4790</v>
      </c>
      <c r="K252" s="14">
        <v>3427</v>
      </c>
      <c r="L252" s="14">
        <v>3358</v>
      </c>
      <c r="M252" s="14">
        <v>3263</v>
      </c>
      <c r="N252" s="14">
        <v>1332.45</v>
      </c>
      <c r="O252" s="14">
        <v>762.98</v>
      </c>
      <c r="P252" s="14">
        <v>626.30999999999995</v>
      </c>
      <c r="Q252" s="14">
        <v>899</v>
      </c>
    </row>
    <row r="253" spans="1:17" x14ac:dyDescent="0.2">
      <c r="A253" s="14" t="s">
        <v>74</v>
      </c>
      <c r="B253" s="12" t="s">
        <v>62</v>
      </c>
      <c r="C253" s="14">
        <v>5149</v>
      </c>
      <c r="D253" s="14">
        <v>9375</v>
      </c>
      <c r="E253" s="14">
        <v>9417</v>
      </c>
      <c r="F253" s="14">
        <v>8916</v>
      </c>
      <c r="G253" s="14">
        <v>9782</v>
      </c>
      <c r="H253" s="14">
        <v>11314</v>
      </c>
      <c r="I253" s="14">
        <v>12126</v>
      </c>
      <c r="J253" s="14">
        <v>13162</v>
      </c>
      <c r="K253" s="14">
        <v>12130</v>
      </c>
      <c r="L253" s="14">
        <v>13215</v>
      </c>
      <c r="M253" s="14">
        <v>14443</v>
      </c>
      <c r="N253" s="14">
        <v>16892.63</v>
      </c>
      <c r="O253" s="14">
        <v>19687.47</v>
      </c>
      <c r="P253" s="14">
        <v>22542.880000000001</v>
      </c>
      <c r="Q253" s="14">
        <v>19026</v>
      </c>
    </row>
    <row r="254" spans="1:17" x14ac:dyDescent="0.2">
      <c r="A254" s="14" t="s">
        <v>74</v>
      </c>
      <c r="B254" s="12" t="s">
        <v>63</v>
      </c>
      <c r="C254" s="14">
        <v>34672</v>
      </c>
      <c r="D254" s="14">
        <v>22444</v>
      </c>
      <c r="E254" s="14">
        <v>50687</v>
      </c>
      <c r="F254" s="14">
        <v>69427</v>
      </c>
      <c r="G254" s="14">
        <v>79342</v>
      </c>
      <c r="H254" s="14">
        <v>91000</v>
      </c>
      <c r="I254" s="14">
        <v>117598</v>
      </c>
      <c r="J254" s="14">
        <v>138168</v>
      </c>
      <c r="K254" s="14">
        <v>179676</v>
      </c>
      <c r="L254" s="14">
        <v>174449</v>
      </c>
      <c r="M254" s="14">
        <v>107715</v>
      </c>
      <c r="N254" s="14">
        <v>206923.91</v>
      </c>
      <c r="O254" s="14">
        <v>235260.04</v>
      </c>
      <c r="P254" s="14">
        <v>262814.14</v>
      </c>
      <c r="Q254" s="14">
        <v>236651</v>
      </c>
    </row>
    <row r="255" spans="1:17" x14ac:dyDescent="0.2">
      <c r="A255" s="14" t="s">
        <v>74</v>
      </c>
      <c r="B255" s="12" t="s">
        <v>64</v>
      </c>
      <c r="C255" s="14">
        <v>3622</v>
      </c>
      <c r="D255" s="14">
        <v>985</v>
      </c>
      <c r="E255" s="14">
        <v>1949</v>
      </c>
      <c r="F255" s="14">
        <v>3228</v>
      </c>
      <c r="G255" s="14">
        <v>3747</v>
      </c>
      <c r="H255" s="14">
        <v>4213</v>
      </c>
      <c r="I255" s="14">
        <v>19409</v>
      </c>
      <c r="J255" s="14">
        <v>24290</v>
      </c>
      <c r="K255" s="14">
        <v>20861</v>
      </c>
      <c r="L255" s="14">
        <v>24650</v>
      </c>
      <c r="M255" s="14">
        <v>4605</v>
      </c>
      <c r="N255" s="14">
        <v>34721.42</v>
      </c>
      <c r="O255" s="14">
        <v>33505.89</v>
      </c>
      <c r="P255" s="14">
        <v>44678.62</v>
      </c>
      <c r="Q255" s="14">
        <v>52284</v>
      </c>
    </row>
    <row r="256" spans="1:17" x14ac:dyDescent="0.2">
      <c r="A256" s="14" t="s">
        <v>74</v>
      </c>
      <c r="B256" s="12" t="s">
        <v>65</v>
      </c>
      <c r="C256" s="14">
        <v>4981</v>
      </c>
      <c r="D256" s="14">
        <v>5084</v>
      </c>
      <c r="E256" s="14">
        <v>7930</v>
      </c>
      <c r="F256" s="14">
        <v>9719</v>
      </c>
      <c r="G256" s="14">
        <v>11182</v>
      </c>
      <c r="H256" s="14">
        <v>12917</v>
      </c>
      <c r="I256" s="14">
        <v>15015</v>
      </c>
      <c r="J256" s="14">
        <v>13938</v>
      </c>
      <c r="K256" s="14">
        <v>15385</v>
      </c>
      <c r="L256" s="14">
        <v>13241</v>
      </c>
      <c r="M256" s="14">
        <v>8117</v>
      </c>
      <c r="N256" s="14">
        <v>34646.69</v>
      </c>
      <c r="O256" s="14">
        <v>32401.17</v>
      </c>
      <c r="P256" s="14">
        <v>36111.449999999997</v>
      </c>
      <c r="Q256" s="14">
        <v>27469</v>
      </c>
    </row>
    <row r="257" spans="1:17" x14ac:dyDescent="0.2">
      <c r="A257" s="14" t="s">
        <v>74</v>
      </c>
      <c r="B257" s="12" t="s">
        <v>66</v>
      </c>
      <c r="C257" s="14">
        <v>18528</v>
      </c>
      <c r="D257" s="14">
        <v>13335</v>
      </c>
      <c r="E257" s="14">
        <v>30933</v>
      </c>
      <c r="F257" s="14">
        <v>42142</v>
      </c>
      <c r="G257" s="14">
        <v>47585</v>
      </c>
      <c r="H257" s="14">
        <v>55314</v>
      </c>
      <c r="I257" s="14">
        <v>44830</v>
      </c>
      <c r="J257" s="14">
        <v>45476</v>
      </c>
      <c r="K257" s="14">
        <v>91224</v>
      </c>
      <c r="L257" s="14">
        <v>70504</v>
      </c>
      <c r="M257" s="14">
        <v>85353</v>
      </c>
      <c r="N257" s="14">
        <v>108697.59</v>
      </c>
      <c r="O257" s="14">
        <v>138493.39000000001</v>
      </c>
      <c r="P257" s="14">
        <v>161054.22</v>
      </c>
      <c r="Q257" s="14">
        <v>135855</v>
      </c>
    </row>
    <row r="258" spans="1:17" x14ac:dyDescent="0.2">
      <c r="A258" s="14" t="s">
        <v>74</v>
      </c>
      <c r="B258" s="12" t="s">
        <v>67</v>
      </c>
      <c r="C258" s="14">
        <v>23873</v>
      </c>
      <c r="D258" s="14">
        <v>17938</v>
      </c>
      <c r="E258" s="14">
        <v>40774</v>
      </c>
      <c r="F258" s="14">
        <v>54955</v>
      </c>
      <c r="G258" s="14">
        <v>62514</v>
      </c>
      <c r="H258" s="14">
        <v>72440</v>
      </c>
      <c r="I258" s="14">
        <v>79254</v>
      </c>
      <c r="J258" s="14">
        <v>82548</v>
      </c>
      <c r="K258" s="14">
        <v>126878</v>
      </c>
      <c r="L258" s="14">
        <v>107807</v>
      </c>
      <c r="M258" s="14">
        <v>96783</v>
      </c>
      <c r="N258" s="14">
        <v>173927.45</v>
      </c>
      <c r="O258" s="14">
        <v>201701.96</v>
      </c>
      <c r="P258" s="14">
        <v>239958.3</v>
      </c>
      <c r="Q258" s="14">
        <v>211288</v>
      </c>
    </row>
    <row r="259" spans="1:17" x14ac:dyDescent="0.2">
      <c r="A259" s="14" t="s">
        <v>74</v>
      </c>
      <c r="B259" s="12" t="s">
        <v>68</v>
      </c>
      <c r="C259" s="14">
        <v>10799</v>
      </c>
      <c r="D259" s="14">
        <v>4506</v>
      </c>
      <c r="E259" s="14">
        <v>9913</v>
      </c>
      <c r="F259" s="14">
        <v>14472</v>
      </c>
      <c r="G259" s="14">
        <v>16828</v>
      </c>
      <c r="H259" s="14">
        <v>18560</v>
      </c>
      <c r="I259" s="14">
        <v>38344</v>
      </c>
      <c r="J259" s="14">
        <v>55620</v>
      </c>
      <c r="K259" s="14">
        <v>52798</v>
      </c>
      <c r="L259" s="14">
        <v>66642</v>
      </c>
      <c r="M259" s="14">
        <v>12062</v>
      </c>
      <c r="N259" s="14">
        <v>32996.44</v>
      </c>
      <c r="O259" s="14">
        <v>33558.080000000002</v>
      </c>
      <c r="P259" s="14">
        <v>22855.84</v>
      </c>
      <c r="Q259" s="14">
        <v>25363</v>
      </c>
    </row>
    <row r="260" spans="1:17" x14ac:dyDescent="0.2">
      <c r="A260" s="14" t="s">
        <v>74</v>
      </c>
      <c r="B260" s="12" t="s">
        <v>69</v>
      </c>
      <c r="C260" s="14">
        <v>83794</v>
      </c>
      <c r="D260" s="14">
        <v>87131</v>
      </c>
      <c r="E260" s="14">
        <v>87826</v>
      </c>
      <c r="F260" s="14">
        <v>89156</v>
      </c>
      <c r="G260" s="14">
        <v>86842</v>
      </c>
      <c r="H260" s="14">
        <v>92723</v>
      </c>
      <c r="I260" s="14">
        <v>118577</v>
      </c>
      <c r="J260" s="14">
        <v>136072</v>
      </c>
      <c r="K260" s="14">
        <v>125203</v>
      </c>
      <c r="L260" s="14">
        <v>127196</v>
      </c>
      <c r="M260" s="14">
        <v>121273</v>
      </c>
      <c r="N260" s="14">
        <v>163656.32000000001</v>
      </c>
      <c r="O260" s="14">
        <v>147168.32999999999</v>
      </c>
      <c r="P260" s="14">
        <v>151763.6</v>
      </c>
      <c r="Q260" s="14">
        <v>161271</v>
      </c>
    </row>
    <row r="261" spans="1:17" x14ac:dyDescent="0.2">
      <c r="A261" s="14" t="s">
        <v>74</v>
      </c>
      <c r="B261" s="12" t="s">
        <v>70</v>
      </c>
      <c r="C261" s="14">
        <v>42020</v>
      </c>
      <c r="D261" s="14">
        <v>41159</v>
      </c>
      <c r="E261" s="14">
        <v>41714</v>
      </c>
      <c r="F261" s="14">
        <v>41576</v>
      </c>
      <c r="G261" s="14">
        <v>40627</v>
      </c>
      <c r="H261" s="14">
        <v>40896</v>
      </c>
      <c r="I261" s="14">
        <v>58025</v>
      </c>
      <c r="J261" s="14">
        <v>64922</v>
      </c>
      <c r="K261" s="14">
        <v>88558</v>
      </c>
      <c r="L261" s="14">
        <v>97386</v>
      </c>
      <c r="M261" s="14">
        <v>96092</v>
      </c>
      <c r="N261" s="14">
        <v>134834.45000000001</v>
      </c>
      <c r="O261" s="14">
        <v>111831.89</v>
      </c>
      <c r="P261" s="14">
        <v>113572.15</v>
      </c>
      <c r="Q261" s="14">
        <v>103979</v>
      </c>
    </row>
    <row r="262" spans="1:17" x14ac:dyDescent="0.2">
      <c r="A262" s="14" t="s">
        <v>74</v>
      </c>
      <c r="B262" s="12" t="s">
        <v>71</v>
      </c>
      <c r="C262" s="14">
        <v>41774</v>
      </c>
      <c r="D262" s="14">
        <v>45972</v>
      </c>
      <c r="E262" s="14">
        <v>46112</v>
      </c>
      <c r="F262" s="14">
        <v>47580</v>
      </c>
      <c r="G262" s="14">
        <v>46215</v>
      </c>
      <c r="H262" s="14">
        <v>51827</v>
      </c>
      <c r="I262" s="14">
        <v>60552</v>
      </c>
      <c r="J262" s="14">
        <v>71150</v>
      </c>
      <c r="K262" s="14">
        <v>36645</v>
      </c>
      <c r="L262" s="14">
        <v>29810</v>
      </c>
      <c r="M262" s="14">
        <v>25181</v>
      </c>
      <c r="N262" s="14">
        <v>28821.87</v>
      </c>
      <c r="O262" s="14">
        <v>35336.44</v>
      </c>
      <c r="P262" s="14">
        <v>38191.449999999997</v>
      </c>
      <c r="Q262" s="14">
        <v>57292</v>
      </c>
    </row>
    <row r="263" spans="1:17" x14ac:dyDescent="0.2">
      <c r="A263" s="14" t="s">
        <v>74</v>
      </c>
      <c r="B263" s="12" t="s">
        <v>72</v>
      </c>
      <c r="C263" s="14">
        <v>909</v>
      </c>
      <c r="D263" s="14">
        <v>1345</v>
      </c>
      <c r="E263" s="14">
        <v>1373</v>
      </c>
      <c r="F263" s="14">
        <v>1267</v>
      </c>
      <c r="G263" s="14">
        <v>5130</v>
      </c>
      <c r="H263" s="14">
        <v>3592</v>
      </c>
      <c r="I263" s="14">
        <v>4943</v>
      </c>
      <c r="J263" s="14">
        <v>2788</v>
      </c>
      <c r="K263" s="14">
        <v>2067</v>
      </c>
      <c r="L263" s="14">
        <v>2643</v>
      </c>
      <c r="M263" s="14">
        <v>1333</v>
      </c>
      <c r="N263" s="14">
        <v>0</v>
      </c>
      <c r="O263" s="14">
        <v>0</v>
      </c>
      <c r="P263" s="14">
        <v>0</v>
      </c>
      <c r="Q263" s="14">
        <v>0</v>
      </c>
    </row>
    <row r="265" spans="1:17" x14ac:dyDescent="0.2">
      <c r="A265" s="41" t="s">
        <v>75</v>
      </c>
      <c r="B265" s="42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</row>
    <row r="266" spans="1:17" x14ac:dyDescent="0.2">
      <c r="A266" s="14" t="s">
        <v>76</v>
      </c>
      <c r="B266" s="12" t="s">
        <v>45</v>
      </c>
      <c r="C266" s="14">
        <v>37868</v>
      </c>
      <c r="D266" s="14">
        <v>50506</v>
      </c>
      <c r="E266" s="14">
        <v>55087</v>
      </c>
      <c r="F266" s="14">
        <v>57718</v>
      </c>
      <c r="G266" s="14">
        <v>64117</v>
      </c>
      <c r="H266" s="14">
        <v>79611</v>
      </c>
      <c r="I266" s="14">
        <v>95315</v>
      </c>
      <c r="J266" s="14">
        <v>92597</v>
      </c>
      <c r="K266" s="14">
        <v>89303</v>
      </c>
      <c r="L266" s="14">
        <v>89399</v>
      </c>
      <c r="M266" s="14">
        <v>88693</v>
      </c>
      <c r="N266" s="14">
        <v>89533</v>
      </c>
      <c r="O266" s="14">
        <v>90321</v>
      </c>
      <c r="P266" s="14">
        <v>87039</v>
      </c>
      <c r="Q266" s="14">
        <v>87342</v>
      </c>
    </row>
    <row r="267" spans="1:17" x14ac:dyDescent="0.2">
      <c r="A267" s="14" t="s">
        <v>76</v>
      </c>
      <c r="B267" s="12" t="s">
        <v>46</v>
      </c>
      <c r="C267" s="14">
        <v>34811</v>
      </c>
      <c r="D267" s="14">
        <v>46630</v>
      </c>
      <c r="E267" s="14">
        <v>50818</v>
      </c>
      <c r="F267" s="14">
        <v>53318</v>
      </c>
      <c r="G267" s="14">
        <v>59421</v>
      </c>
      <c r="H267" s="14">
        <v>73718</v>
      </c>
      <c r="I267" s="14">
        <v>87897</v>
      </c>
      <c r="J267" s="14">
        <v>84435</v>
      </c>
      <c r="K267" s="14">
        <v>88169</v>
      </c>
      <c r="L267" s="14">
        <v>89736</v>
      </c>
      <c r="M267" s="14">
        <v>89038</v>
      </c>
      <c r="N267" s="14">
        <v>91881</v>
      </c>
      <c r="O267" s="14">
        <v>54139</v>
      </c>
      <c r="P267" s="14">
        <v>86078</v>
      </c>
      <c r="Q267" s="14">
        <v>85134</v>
      </c>
    </row>
    <row r="268" spans="1:17" x14ac:dyDescent="0.2">
      <c r="A268" s="14" t="s">
        <v>76</v>
      </c>
      <c r="B268" s="12" t="s">
        <v>47</v>
      </c>
      <c r="C268" s="14">
        <v>7962</v>
      </c>
      <c r="D268" s="14">
        <v>9700</v>
      </c>
      <c r="E268" s="14">
        <v>9034</v>
      </c>
      <c r="F268" s="14">
        <v>8310</v>
      </c>
      <c r="G268" s="14">
        <v>8348</v>
      </c>
      <c r="H268" s="14">
        <v>10574</v>
      </c>
      <c r="I268" s="14">
        <v>13170</v>
      </c>
      <c r="J268" s="14">
        <v>15547</v>
      </c>
      <c r="K268" s="14">
        <v>13643</v>
      </c>
      <c r="L268" s="14">
        <v>14108</v>
      </c>
      <c r="M268" s="14">
        <v>13724</v>
      </c>
      <c r="N268" s="14">
        <v>13992</v>
      </c>
      <c r="O268" s="14">
        <v>13356</v>
      </c>
      <c r="P268" s="14">
        <v>11932</v>
      </c>
      <c r="Q268" s="14">
        <v>12214</v>
      </c>
    </row>
    <row r="269" spans="1:17" x14ac:dyDescent="0.2">
      <c r="A269" s="14" t="s">
        <v>76</v>
      </c>
      <c r="B269" s="12" t="s">
        <v>48</v>
      </c>
      <c r="C269" s="44">
        <v>2596537000</v>
      </c>
      <c r="D269" s="44">
        <v>3524604000</v>
      </c>
      <c r="E269" s="44">
        <v>4057117000</v>
      </c>
      <c r="F269" s="44">
        <v>4136423000</v>
      </c>
      <c r="G269" s="44">
        <v>4677738000</v>
      </c>
      <c r="H269" s="44">
        <v>6206350000</v>
      </c>
      <c r="I269" s="44">
        <v>7398318000</v>
      </c>
      <c r="J269" s="44">
        <v>7692379854</v>
      </c>
      <c r="K269" s="44">
        <v>7522040520</v>
      </c>
      <c r="L269" s="44">
        <v>7855019237</v>
      </c>
      <c r="M269" s="44">
        <v>7647280629</v>
      </c>
      <c r="N269" s="44">
        <v>7509936312</v>
      </c>
      <c r="O269" s="44">
        <v>7919973387</v>
      </c>
      <c r="P269" s="44">
        <v>7855597885</v>
      </c>
      <c r="Q269" s="44">
        <v>7825559023</v>
      </c>
    </row>
    <row r="270" spans="1:17" x14ac:dyDescent="0.2">
      <c r="A270" s="14" t="s">
        <v>76</v>
      </c>
      <c r="B270" s="12" t="s">
        <v>49</v>
      </c>
      <c r="C270" s="44">
        <v>3626639000</v>
      </c>
      <c r="D270" s="44">
        <v>4814810000</v>
      </c>
      <c r="E270" s="44">
        <v>5263489000</v>
      </c>
      <c r="F270" s="44">
        <v>5335051000</v>
      </c>
      <c r="G270" s="44">
        <v>5961796000</v>
      </c>
      <c r="H270" s="44">
        <v>7849643000</v>
      </c>
      <c r="I270" s="44">
        <v>10123948000</v>
      </c>
      <c r="J270" s="44">
        <v>9754016914</v>
      </c>
      <c r="K270" s="44">
        <v>9498821376</v>
      </c>
      <c r="L270" s="44">
        <v>9638426862</v>
      </c>
      <c r="M270" s="44">
        <v>9460188675</v>
      </c>
      <c r="N270" s="44">
        <v>9534146391</v>
      </c>
      <c r="O270" s="44">
        <v>10233896115</v>
      </c>
      <c r="P270" s="44">
        <v>10054519883</v>
      </c>
      <c r="Q270" s="44">
        <v>10078103953</v>
      </c>
    </row>
    <row r="271" spans="1:17" x14ac:dyDescent="0.2">
      <c r="A271" s="14" t="s">
        <v>76</v>
      </c>
      <c r="B271" s="12" t="s">
        <v>50</v>
      </c>
      <c r="C271" s="44">
        <v>16952574</v>
      </c>
      <c r="D271" s="44">
        <v>22856576</v>
      </c>
      <c r="E271" s="44">
        <v>25246331</v>
      </c>
      <c r="F271" s="44">
        <v>26638188</v>
      </c>
      <c r="G271" s="44">
        <v>29804129</v>
      </c>
      <c r="H271" s="44">
        <v>36768702</v>
      </c>
      <c r="I271" s="44">
        <v>44107098</v>
      </c>
      <c r="J271" s="44">
        <v>42119600</v>
      </c>
      <c r="K271" s="44">
        <v>41375271</v>
      </c>
      <c r="L271" s="44">
        <v>41328827</v>
      </c>
      <c r="M271" s="44">
        <v>40648911</v>
      </c>
      <c r="N271" s="44">
        <v>41006407</v>
      </c>
      <c r="O271" s="44">
        <v>41411157</v>
      </c>
      <c r="P271" s="44">
        <v>40260843</v>
      </c>
      <c r="Q271" s="44">
        <v>40195269</v>
      </c>
    </row>
    <row r="272" spans="1:17" x14ac:dyDescent="0.2">
      <c r="A272" s="14" t="s">
        <v>76</v>
      </c>
      <c r="B272" s="12" t="s">
        <v>51</v>
      </c>
      <c r="C272" s="44">
        <v>49917506</v>
      </c>
      <c r="D272" s="44">
        <v>71270204</v>
      </c>
      <c r="E272" s="44">
        <v>79301977</v>
      </c>
      <c r="F272" s="44">
        <v>92234624</v>
      </c>
      <c r="G272" s="44">
        <v>73083952</v>
      </c>
      <c r="H272" s="44">
        <v>420475275</v>
      </c>
      <c r="I272" s="44">
        <v>171561729</v>
      </c>
      <c r="J272" s="44">
        <v>152487619</v>
      </c>
      <c r="K272" s="44">
        <v>150749979</v>
      </c>
      <c r="L272" s="44">
        <v>151887918</v>
      </c>
      <c r="M272" s="44">
        <v>146028125</v>
      </c>
      <c r="N272" s="44">
        <v>149863456</v>
      </c>
      <c r="O272" s="44">
        <v>98615925</v>
      </c>
      <c r="P272" s="44">
        <v>145358627</v>
      </c>
      <c r="Q272" s="44">
        <v>151496396</v>
      </c>
    </row>
    <row r="273" spans="1:17" x14ac:dyDescent="0.2">
      <c r="A273" s="14" t="s">
        <v>76</v>
      </c>
      <c r="B273" s="12" t="s">
        <v>52</v>
      </c>
      <c r="C273" s="14">
        <v>3031</v>
      </c>
      <c r="D273" s="14">
        <v>4186</v>
      </c>
      <c r="E273" s="14">
        <v>4386</v>
      </c>
      <c r="F273" s="14">
        <v>4601</v>
      </c>
      <c r="G273" s="14">
        <v>4382</v>
      </c>
      <c r="H273" s="14">
        <v>5454</v>
      </c>
      <c r="I273" s="14">
        <v>5674</v>
      </c>
      <c r="J273" s="14">
        <v>7242</v>
      </c>
      <c r="K273" s="14">
        <v>6942</v>
      </c>
      <c r="L273" s="14">
        <v>6876</v>
      </c>
      <c r="M273" s="14">
        <v>6876</v>
      </c>
      <c r="N273" s="14">
        <v>6911</v>
      </c>
      <c r="O273" s="14">
        <v>4225</v>
      </c>
      <c r="P273" s="14">
        <v>6955</v>
      </c>
      <c r="Q273" s="14">
        <v>7555</v>
      </c>
    </row>
    <row r="274" spans="1:17" x14ac:dyDescent="0.2">
      <c r="A274" s="14" t="s">
        <v>76</v>
      </c>
      <c r="B274" s="12" t="s">
        <v>53</v>
      </c>
      <c r="C274" s="14">
        <v>104281</v>
      </c>
      <c r="D274" s="14">
        <v>172223</v>
      </c>
      <c r="E274" s="14">
        <v>200105</v>
      </c>
      <c r="F274" s="14">
        <v>192813</v>
      </c>
      <c r="G274" s="14">
        <v>231109</v>
      </c>
      <c r="H274" s="14">
        <v>340110</v>
      </c>
      <c r="I274" s="14">
        <v>449489</v>
      </c>
      <c r="J274" s="14">
        <v>377444</v>
      </c>
      <c r="K274" s="14">
        <v>403146</v>
      </c>
      <c r="L274" s="14">
        <v>409357</v>
      </c>
      <c r="M274" s="14">
        <v>446857</v>
      </c>
      <c r="N274" s="14">
        <v>434241.69</v>
      </c>
      <c r="O274" s="14">
        <v>548873.80000000005</v>
      </c>
      <c r="P274" s="14">
        <v>701208.05</v>
      </c>
      <c r="Q274" s="14">
        <v>526908</v>
      </c>
    </row>
    <row r="275" spans="1:17" x14ac:dyDescent="0.2">
      <c r="A275" s="14" t="s">
        <v>76</v>
      </c>
      <c r="B275" s="12" t="s">
        <v>54</v>
      </c>
      <c r="C275" s="14">
        <v>39328</v>
      </c>
      <c r="D275" s="14">
        <v>58494</v>
      </c>
      <c r="E275" s="14">
        <v>67894</v>
      </c>
      <c r="F275" s="14">
        <v>74680</v>
      </c>
      <c r="G275" s="14">
        <v>93887</v>
      </c>
      <c r="H275" s="14">
        <v>127194</v>
      </c>
      <c r="I275" s="14">
        <v>181525</v>
      </c>
      <c r="J275" s="14">
        <v>137493</v>
      </c>
      <c r="K275" s="14">
        <v>131924</v>
      </c>
      <c r="L275" s="14">
        <v>99421</v>
      </c>
      <c r="M275" s="14">
        <v>66276</v>
      </c>
      <c r="N275" s="14">
        <v>53282.77</v>
      </c>
      <c r="O275" s="14">
        <v>64314.05</v>
      </c>
      <c r="P275" s="14">
        <v>71335.78</v>
      </c>
      <c r="Q275" s="14">
        <v>84282</v>
      </c>
    </row>
    <row r="276" spans="1:17" x14ac:dyDescent="0.2">
      <c r="A276" s="14" t="s">
        <v>76</v>
      </c>
      <c r="B276" s="12" t="s">
        <v>55</v>
      </c>
      <c r="C276" s="14">
        <v>26546</v>
      </c>
      <c r="D276" s="14">
        <v>35933</v>
      </c>
      <c r="E276" s="14">
        <v>40511</v>
      </c>
      <c r="F276" s="14">
        <v>47907</v>
      </c>
      <c r="G276" s="14">
        <v>52408</v>
      </c>
      <c r="H276" s="14">
        <v>74553</v>
      </c>
      <c r="I276" s="14">
        <v>105976</v>
      </c>
      <c r="J276" s="14">
        <v>72944</v>
      </c>
      <c r="K276" s="14">
        <v>77043</v>
      </c>
      <c r="L276" s="14">
        <v>55015</v>
      </c>
      <c r="M276" s="14">
        <v>43872</v>
      </c>
      <c r="N276" s="14">
        <v>36571.599999999999</v>
      </c>
      <c r="O276" s="14">
        <v>42619.95</v>
      </c>
      <c r="P276" s="14">
        <v>48368.55</v>
      </c>
      <c r="Q276" s="14">
        <v>57727</v>
      </c>
    </row>
    <row r="277" spans="1:17" x14ac:dyDescent="0.2">
      <c r="A277" s="14" t="s">
        <v>76</v>
      </c>
      <c r="B277" s="12" t="s">
        <v>56</v>
      </c>
      <c r="C277" s="14">
        <v>2362</v>
      </c>
      <c r="D277" s="14">
        <v>2419</v>
      </c>
      <c r="E277" s="14">
        <v>825</v>
      </c>
      <c r="F277" s="14">
        <v>3848</v>
      </c>
      <c r="G277" s="14">
        <v>9371</v>
      </c>
      <c r="H277" s="14">
        <v>21513</v>
      </c>
      <c r="I277" s="14">
        <v>22246</v>
      </c>
      <c r="J277" s="14">
        <v>6410</v>
      </c>
      <c r="K277" s="14">
        <v>4442</v>
      </c>
      <c r="L277" s="14">
        <v>2410</v>
      </c>
      <c r="M277" s="14">
        <v>3222</v>
      </c>
      <c r="N277" s="14">
        <v>0</v>
      </c>
      <c r="O277" s="14">
        <v>0</v>
      </c>
      <c r="P277" s="14">
        <v>0</v>
      </c>
      <c r="Q277" s="14">
        <v>0</v>
      </c>
    </row>
    <row r="278" spans="1:17" x14ac:dyDescent="0.2">
      <c r="A278" s="14" t="s">
        <v>76</v>
      </c>
      <c r="B278" s="12" t="s">
        <v>57</v>
      </c>
      <c r="C278" s="14">
        <v>8083</v>
      </c>
      <c r="D278" s="14">
        <v>17904</v>
      </c>
      <c r="E278" s="14">
        <v>24189</v>
      </c>
      <c r="F278" s="14">
        <v>20035</v>
      </c>
      <c r="G278" s="14">
        <v>27798</v>
      </c>
      <c r="H278" s="14">
        <v>26468</v>
      </c>
      <c r="I278" s="14">
        <v>48183</v>
      </c>
      <c r="J278" s="14">
        <v>53770</v>
      </c>
      <c r="K278" s="14">
        <v>46050</v>
      </c>
      <c r="L278" s="14">
        <v>38131</v>
      </c>
      <c r="M278" s="14">
        <v>15637</v>
      </c>
      <c r="N278" s="14">
        <v>15113.17</v>
      </c>
      <c r="O278" s="14">
        <v>18791.45</v>
      </c>
      <c r="P278" s="14">
        <v>20729.939999999999</v>
      </c>
      <c r="Q278" s="14">
        <v>24762</v>
      </c>
    </row>
    <row r="279" spans="1:17" x14ac:dyDescent="0.2">
      <c r="A279" s="14" t="s">
        <v>76</v>
      </c>
      <c r="B279" s="12" t="s">
        <v>58</v>
      </c>
      <c r="C279" s="14">
        <v>2337</v>
      </c>
      <c r="D279" s="14">
        <v>2238</v>
      </c>
      <c r="E279" s="14">
        <v>2369</v>
      </c>
      <c r="F279" s="14">
        <v>2890</v>
      </c>
      <c r="G279" s="14">
        <v>4310</v>
      </c>
      <c r="H279" s="14">
        <v>4660</v>
      </c>
      <c r="I279" s="14">
        <v>5120</v>
      </c>
      <c r="J279" s="14">
        <v>4369</v>
      </c>
      <c r="K279" s="14">
        <v>4389</v>
      </c>
      <c r="L279" s="14">
        <v>3865</v>
      </c>
      <c r="M279" s="14">
        <v>3545</v>
      </c>
      <c r="N279" s="14">
        <v>1598</v>
      </c>
      <c r="O279" s="14">
        <v>2902.65</v>
      </c>
      <c r="P279" s="14">
        <v>2237.29</v>
      </c>
      <c r="Q279" s="14">
        <v>1793</v>
      </c>
    </row>
    <row r="280" spans="1:17" x14ac:dyDescent="0.2">
      <c r="A280" s="14" t="s">
        <v>76</v>
      </c>
      <c r="B280" s="12" t="s">
        <v>59</v>
      </c>
      <c r="C280" s="14">
        <v>33629</v>
      </c>
      <c r="D280" s="14">
        <v>55684</v>
      </c>
      <c r="E280" s="14">
        <v>58023</v>
      </c>
      <c r="F280" s="14">
        <v>47469</v>
      </c>
      <c r="G280" s="14">
        <v>63821</v>
      </c>
      <c r="H280" s="14">
        <v>124358</v>
      </c>
      <c r="I280" s="14">
        <v>151937</v>
      </c>
      <c r="J280" s="14">
        <v>119486</v>
      </c>
      <c r="K280" s="14">
        <v>136167</v>
      </c>
      <c r="L280" s="14">
        <v>175032</v>
      </c>
      <c r="M280" s="14">
        <v>264008</v>
      </c>
      <c r="N280" s="14">
        <v>253196.6</v>
      </c>
      <c r="O280" s="14">
        <v>333474.59000000003</v>
      </c>
      <c r="P280" s="14">
        <v>469424.49</v>
      </c>
      <c r="Q280" s="14">
        <v>262917</v>
      </c>
    </row>
    <row r="281" spans="1:17" x14ac:dyDescent="0.2">
      <c r="A281" s="14" t="s">
        <v>76</v>
      </c>
      <c r="B281" s="12" t="s">
        <v>60</v>
      </c>
      <c r="C281" s="14">
        <v>29748</v>
      </c>
      <c r="D281" s="14">
        <v>48953</v>
      </c>
      <c r="E281" s="14">
        <v>51425</v>
      </c>
      <c r="F281" s="14">
        <v>41298</v>
      </c>
      <c r="G281" s="14">
        <v>56718</v>
      </c>
      <c r="H281" s="14">
        <v>115298</v>
      </c>
      <c r="I281" s="14">
        <v>138975</v>
      </c>
      <c r="J281" s="14">
        <v>108232</v>
      </c>
      <c r="K281" s="14">
        <v>126407</v>
      </c>
      <c r="L281" s="14">
        <v>164502</v>
      </c>
      <c r="M281" s="14">
        <v>253171</v>
      </c>
      <c r="N281" s="14">
        <v>244833.08</v>
      </c>
      <c r="O281" s="14">
        <v>325874.92</v>
      </c>
      <c r="P281" s="14">
        <v>468759.74</v>
      </c>
      <c r="Q281" s="14">
        <v>261971</v>
      </c>
    </row>
    <row r="282" spans="1:17" x14ac:dyDescent="0.2">
      <c r="A282" s="14" t="s">
        <v>76</v>
      </c>
      <c r="B282" s="12" t="s">
        <v>61</v>
      </c>
      <c r="C282" s="14">
        <v>1570</v>
      </c>
      <c r="D282" s="14">
        <v>1950</v>
      </c>
      <c r="E282" s="14">
        <v>1434</v>
      </c>
      <c r="F282" s="14">
        <v>968</v>
      </c>
      <c r="G282" s="14">
        <v>513</v>
      </c>
      <c r="H282" s="14">
        <v>667</v>
      </c>
      <c r="I282" s="14">
        <v>2340</v>
      </c>
      <c r="J282" s="14">
        <v>2912</v>
      </c>
      <c r="K282" s="14">
        <v>1810</v>
      </c>
      <c r="L282" s="14">
        <v>1723</v>
      </c>
      <c r="M282" s="14">
        <v>1701</v>
      </c>
      <c r="N282" s="14">
        <v>416.76</v>
      </c>
      <c r="O282" s="14">
        <v>285.31</v>
      </c>
      <c r="P282" s="14">
        <v>327.61</v>
      </c>
      <c r="Q282" s="14">
        <v>348</v>
      </c>
    </row>
    <row r="283" spans="1:17" x14ac:dyDescent="0.2">
      <c r="A283" s="14" t="s">
        <v>76</v>
      </c>
      <c r="B283" s="12" t="s">
        <v>62</v>
      </c>
      <c r="C283" s="14">
        <v>2311</v>
      </c>
      <c r="D283" s="14">
        <v>4781</v>
      </c>
      <c r="E283" s="14">
        <v>5164</v>
      </c>
      <c r="F283" s="14">
        <v>5203</v>
      </c>
      <c r="G283" s="14">
        <v>6590</v>
      </c>
      <c r="H283" s="14">
        <v>8393</v>
      </c>
      <c r="I283" s="14">
        <v>10622</v>
      </c>
      <c r="J283" s="14">
        <v>8342</v>
      </c>
      <c r="K283" s="14">
        <v>7950</v>
      </c>
      <c r="L283" s="14">
        <v>8807</v>
      </c>
      <c r="M283" s="14">
        <v>9136</v>
      </c>
      <c r="N283" s="14">
        <v>7946.76</v>
      </c>
      <c r="O283" s="14">
        <v>7314.36</v>
      </c>
      <c r="P283" s="14">
        <v>337.14</v>
      </c>
      <c r="Q283" s="14">
        <v>598</v>
      </c>
    </row>
    <row r="284" spans="1:17" x14ac:dyDescent="0.2">
      <c r="A284" s="14" t="s">
        <v>76</v>
      </c>
      <c r="B284" s="12" t="s">
        <v>63</v>
      </c>
      <c r="C284" s="14">
        <v>4174</v>
      </c>
      <c r="D284" s="14">
        <v>15781</v>
      </c>
      <c r="E284" s="14">
        <v>27809</v>
      </c>
      <c r="F284" s="14">
        <v>31079</v>
      </c>
      <c r="G284" s="14">
        <v>35192</v>
      </c>
      <c r="H284" s="14">
        <v>37912</v>
      </c>
      <c r="I284" s="14">
        <v>53541</v>
      </c>
      <c r="J284" s="14">
        <v>64733</v>
      </c>
      <c r="K284" s="14">
        <v>86690</v>
      </c>
      <c r="L284" s="14">
        <v>89474</v>
      </c>
      <c r="M284" s="14">
        <v>65912</v>
      </c>
      <c r="N284" s="14">
        <v>65893.52</v>
      </c>
      <c r="O284" s="14">
        <v>76626.91</v>
      </c>
      <c r="P284" s="14">
        <v>76265.73</v>
      </c>
      <c r="Q284" s="14">
        <v>85540</v>
      </c>
    </row>
    <row r="285" spans="1:17" x14ac:dyDescent="0.2">
      <c r="A285" s="14" t="s">
        <v>76</v>
      </c>
      <c r="B285" s="12" t="s">
        <v>64</v>
      </c>
      <c r="C285" s="14">
        <v>612</v>
      </c>
      <c r="D285" s="14">
        <v>815</v>
      </c>
      <c r="E285" s="14">
        <v>1370</v>
      </c>
      <c r="F285" s="14">
        <v>2424</v>
      </c>
      <c r="G285" s="14">
        <v>2543</v>
      </c>
      <c r="H285" s="14">
        <v>2885</v>
      </c>
      <c r="I285" s="14">
        <v>8402</v>
      </c>
      <c r="J285" s="14">
        <v>10501</v>
      </c>
      <c r="K285" s="14">
        <v>13659</v>
      </c>
      <c r="L285" s="14">
        <v>13427</v>
      </c>
      <c r="M285" s="14">
        <v>3934</v>
      </c>
      <c r="N285" s="14">
        <v>11954.19</v>
      </c>
      <c r="O285" s="14">
        <v>11628.84</v>
      </c>
      <c r="P285" s="14">
        <v>14776.75</v>
      </c>
      <c r="Q285" s="14">
        <v>17380</v>
      </c>
    </row>
    <row r="286" spans="1:17" x14ac:dyDescent="0.2">
      <c r="A286" s="14" t="s">
        <v>76</v>
      </c>
      <c r="B286" s="12" t="s">
        <v>65</v>
      </c>
      <c r="C286" s="14">
        <v>3765</v>
      </c>
      <c r="D286" s="14">
        <v>2931</v>
      </c>
      <c r="E286" s="14">
        <v>6331</v>
      </c>
      <c r="F286" s="14">
        <v>4676</v>
      </c>
      <c r="G286" s="14">
        <v>3845</v>
      </c>
      <c r="H286" s="14">
        <v>5045</v>
      </c>
      <c r="I286" s="14">
        <v>11820</v>
      </c>
      <c r="J286" s="14">
        <v>12341</v>
      </c>
      <c r="K286" s="14">
        <v>10440</v>
      </c>
      <c r="L286" s="14">
        <v>10164</v>
      </c>
      <c r="M286" s="14">
        <v>11535</v>
      </c>
      <c r="N286" s="14">
        <v>15273.93</v>
      </c>
      <c r="O286" s="14">
        <v>10436.65</v>
      </c>
      <c r="P286" s="14">
        <v>16224.19</v>
      </c>
      <c r="Q286" s="14">
        <v>28106</v>
      </c>
    </row>
    <row r="287" spans="1:17" x14ac:dyDescent="0.2">
      <c r="A287" s="14" t="s">
        <v>76</v>
      </c>
      <c r="B287" s="12" t="s">
        <v>66</v>
      </c>
      <c r="C287" s="14">
        <v>9603</v>
      </c>
      <c r="D287" s="14">
        <v>9071</v>
      </c>
      <c r="E287" s="14">
        <v>13192</v>
      </c>
      <c r="F287" s="14">
        <v>13468</v>
      </c>
      <c r="G287" s="14">
        <v>17758</v>
      </c>
      <c r="H287" s="14">
        <v>18079</v>
      </c>
      <c r="I287" s="14">
        <v>17741</v>
      </c>
      <c r="J287" s="14">
        <v>18900</v>
      </c>
      <c r="K287" s="14">
        <v>28621</v>
      </c>
      <c r="L287" s="14">
        <v>29444</v>
      </c>
      <c r="M287" s="14">
        <v>43776</v>
      </c>
      <c r="N287" s="14">
        <v>29445.98</v>
      </c>
      <c r="O287" s="14">
        <v>45854.42</v>
      </c>
      <c r="P287" s="14">
        <v>57470.15</v>
      </c>
      <c r="Q287" s="14">
        <v>48241</v>
      </c>
    </row>
    <row r="288" spans="1:17" x14ac:dyDescent="0.2">
      <c r="A288" s="14" t="s">
        <v>76</v>
      </c>
      <c r="B288" s="12" t="s">
        <v>67</v>
      </c>
      <c r="C288" s="14">
        <v>5294</v>
      </c>
      <c r="D288" s="14">
        <v>12475</v>
      </c>
      <c r="E288" s="14">
        <v>20873</v>
      </c>
      <c r="F288" s="14">
        <v>20372</v>
      </c>
      <c r="G288" s="14">
        <v>23772</v>
      </c>
      <c r="H288" s="14">
        <v>25197</v>
      </c>
      <c r="I288" s="14">
        <v>37011</v>
      </c>
      <c r="J288" s="14">
        <v>40544</v>
      </c>
      <c r="K288" s="14">
        <v>52328</v>
      </c>
      <c r="L288" s="14">
        <v>52595</v>
      </c>
      <c r="M288" s="14">
        <v>58337</v>
      </c>
      <c r="N288" s="14">
        <v>54003.839999999997</v>
      </c>
      <c r="O288" s="14">
        <v>64251.95</v>
      </c>
      <c r="P288" s="14">
        <v>68743.990000000005</v>
      </c>
      <c r="Q288" s="14">
        <v>77119</v>
      </c>
    </row>
    <row r="289" spans="1:17" x14ac:dyDescent="0.2">
      <c r="A289" s="14" t="s">
        <v>76</v>
      </c>
      <c r="B289" s="12" t="s">
        <v>68</v>
      </c>
      <c r="C289" s="14">
        <v>1960</v>
      </c>
      <c r="D289" s="14">
        <v>3306</v>
      </c>
      <c r="E289" s="14">
        <v>6936</v>
      </c>
      <c r="F289" s="14">
        <v>10707</v>
      </c>
      <c r="G289" s="14">
        <v>11420</v>
      </c>
      <c r="H289" s="14">
        <v>12715</v>
      </c>
      <c r="I289" s="14">
        <v>16530</v>
      </c>
      <c r="J289" s="14">
        <v>24189</v>
      </c>
      <c r="K289" s="14">
        <v>34362</v>
      </c>
      <c r="L289" s="14">
        <v>36879</v>
      </c>
      <c r="M289" s="14">
        <v>9503</v>
      </c>
      <c r="N289" s="14">
        <v>11889.68</v>
      </c>
      <c r="O289" s="14">
        <v>12374.98</v>
      </c>
      <c r="P289" s="14">
        <v>7521.73</v>
      </c>
      <c r="Q289" s="14">
        <v>8421</v>
      </c>
    </row>
    <row r="290" spans="1:17" x14ac:dyDescent="0.2">
      <c r="A290" s="14" t="s">
        <v>76</v>
      </c>
      <c r="B290" s="12" t="s">
        <v>69</v>
      </c>
      <c r="C290" s="14">
        <v>28141</v>
      </c>
      <c r="D290" s="14">
        <v>41706</v>
      </c>
      <c r="E290" s="14">
        <v>45784</v>
      </c>
      <c r="F290" s="14">
        <v>38905</v>
      </c>
      <c r="G290" s="14">
        <v>36559</v>
      </c>
      <c r="H290" s="14">
        <v>46847</v>
      </c>
      <c r="I290" s="14">
        <v>57089</v>
      </c>
      <c r="J290" s="14">
        <v>55033</v>
      </c>
      <c r="K290" s="14">
        <v>47171</v>
      </c>
      <c r="L290" s="14">
        <v>44496</v>
      </c>
      <c r="M290" s="14">
        <v>51887</v>
      </c>
      <c r="N290" s="14">
        <v>62039.86</v>
      </c>
      <c r="O290" s="14">
        <v>74458.41</v>
      </c>
      <c r="P290" s="14">
        <v>84255.4</v>
      </c>
      <c r="Q290" s="14">
        <v>94169</v>
      </c>
    </row>
    <row r="291" spans="1:17" x14ac:dyDescent="0.2">
      <c r="A291" s="14" t="s">
        <v>76</v>
      </c>
      <c r="B291" s="12" t="s">
        <v>70</v>
      </c>
      <c r="C291" s="14">
        <v>15964</v>
      </c>
      <c r="D291" s="14">
        <v>31170</v>
      </c>
      <c r="E291" s="14">
        <v>35104</v>
      </c>
      <c r="F291" s="14">
        <v>26069</v>
      </c>
      <c r="G291" s="14">
        <v>24011</v>
      </c>
      <c r="H291" s="14">
        <v>24082</v>
      </c>
      <c r="I291" s="14">
        <v>24011</v>
      </c>
      <c r="J291" s="14">
        <v>24011</v>
      </c>
      <c r="K291" s="14">
        <v>15184</v>
      </c>
      <c r="L291" s="14">
        <v>14040</v>
      </c>
      <c r="M291" s="14">
        <v>26377</v>
      </c>
      <c r="N291" s="14">
        <v>52970.85</v>
      </c>
      <c r="O291" s="14">
        <v>61757.02</v>
      </c>
      <c r="P291" s="14">
        <v>66777.34</v>
      </c>
      <c r="Q291" s="14">
        <v>73848</v>
      </c>
    </row>
    <row r="292" spans="1:17" x14ac:dyDescent="0.2">
      <c r="A292" s="14" t="s">
        <v>76</v>
      </c>
      <c r="B292" s="12" t="s">
        <v>71</v>
      </c>
      <c r="C292" s="14">
        <v>12177</v>
      </c>
      <c r="D292" s="14">
        <v>10536</v>
      </c>
      <c r="E292" s="14">
        <v>10680</v>
      </c>
      <c r="F292" s="14">
        <v>12836</v>
      </c>
      <c r="G292" s="14">
        <v>12548</v>
      </c>
      <c r="H292" s="14">
        <v>22765</v>
      </c>
      <c r="I292" s="14">
        <v>33078</v>
      </c>
      <c r="J292" s="14">
        <v>31022</v>
      </c>
      <c r="K292" s="14">
        <v>31987</v>
      </c>
      <c r="L292" s="14">
        <v>30456</v>
      </c>
      <c r="M292" s="14">
        <v>25510</v>
      </c>
      <c r="N292" s="14">
        <v>9069.01</v>
      </c>
      <c r="O292" s="14">
        <v>12701.39</v>
      </c>
      <c r="P292" s="14">
        <v>17478.060000000001</v>
      </c>
      <c r="Q292" s="14">
        <v>20321</v>
      </c>
    </row>
    <row r="293" spans="1:17" x14ac:dyDescent="0.2">
      <c r="A293" s="14" t="s">
        <v>76</v>
      </c>
      <c r="B293" s="12" t="s">
        <v>72</v>
      </c>
      <c r="C293" s="14">
        <v>875</v>
      </c>
      <c r="D293" s="14">
        <v>614</v>
      </c>
      <c r="E293" s="14">
        <v>595</v>
      </c>
      <c r="F293" s="14">
        <v>680</v>
      </c>
      <c r="G293" s="14">
        <v>2590</v>
      </c>
      <c r="H293" s="14">
        <v>2797</v>
      </c>
      <c r="I293" s="14">
        <v>5397</v>
      </c>
      <c r="J293" s="14">
        <v>1607</v>
      </c>
      <c r="K293" s="14">
        <v>1306</v>
      </c>
      <c r="L293" s="14">
        <v>1484</v>
      </c>
      <c r="M293" s="14">
        <v>1450</v>
      </c>
      <c r="N293" s="14">
        <v>0</v>
      </c>
      <c r="O293" s="14">
        <v>0</v>
      </c>
      <c r="P293" s="14">
        <v>0</v>
      </c>
      <c r="Q293" s="14">
        <v>0</v>
      </c>
    </row>
    <row r="295" spans="1:17" x14ac:dyDescent="0.2">
      <c r="A295" s="41" t="s">
        <v>77</v>
      </c>
      <c r="B295" s="42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</row>
    <row r="296" spans="1:17" x14ac:dyDescent="0.2">
      <c r="A296" s="14" t="s">
        <v>78</v>
      </c>
      <c r="B296" s="12" t="s">
        <v>45</v>
      </c>
      <c r="C296" s="14">
        <v>1342436</v>
      </c>
      <c r="D296" s="14">
        <v>1292549</v>
      </c>
      <c r="E296" s="14">
        <v>1308878</v>
      </c>
      <c r="F296" s="14">
        <v>1272590</v>
      </c>
      <c r="G296" s="14">
        <v>1320016</v>
      </c>
      <c r="H296" s="14">
        <v>1462376</v>
      </c>
      <c r="I296" s="14">
        <v>1382202</v>
      </c>
      <c r="J296" s="14">
        <v>1082573</v>
      </c>
      <c r="K296" s="14">
        <v>955107</v>
      </c>
      <c r="L296" s="14">
        <v>993946</v>
      </c>
      <c r="M296" s="14">
        <v>1008619</v>
      </c>
      <c r="N296" s="14">
        <v>1371858</v>
      </c>
      <c r="O296" s="14">
        <v>1334681</v>
      </c>
      <c r="P296" s="14">
        <v>1291450</v>
      </c>
      <c r="Q296" s="14">
        <v>1216676</v>
      </c>
    </row>
    <row r="297" spans="1:17" x14ac:dyDescent="0.2">
      <c r="A297" s="14" t="s">
        <v>78</v>
      </c>
      <c r="B297" s="12" t="s">
        <v>46</v>
      </c>
      <c r="C297" s="14">
        <v>1134277</v>
      </c>
      <c r="D297" s="14">
        <v>1071415</v>
      </c>
      <c r="E297" s="14">
        <v>1085645</v>
      </c>
      <c r="F297" s="14">
        <v>1049792</v>
      </c>
      <c r="G297" s="14">
        <v>1080509</v>
      </c>
      <c r="H297" s="14">
        <v>1187426</v>
      </c>
      <c r="I297" s="14">
        <v>1123184</v>
      </c>
      <c r="J297" s="14">
        <v>880353</v>
      </c>
      <c r="K297" s="14">
        <v>912452</v>
      </c>
      <c r="L297" s="14">
        <v>998677</v>
      </c>
      <c r="M297" s="14">
        <v>1013462</v>
      </c>
      <c r="N297" s="14">
        <v>1369502</v>
      </c>
      <c r="O297" s="14">
        <v>1306592</v>
      </c>
      <c r="P297" s="14">
        <v>1250037</v>
      </c>
      <c r="Q297" s="14">
        <v>1027197</v>
      </c>
    </row>
    <row r="298" spans="1:17" x14ac:dyDescent="0.2">
      <c r="A298" s="14" t="s">
        <v>78</v>
      </c>
      <c r="B298" s="12" t="s">
        <v>47</v>
      </c>
      <c r="C298" s="14">
        <v>798057</v>
      </c>
      <c r="D298" s="14">
        <v>741768</v>
      </c>
      <c r="E298" s="14">
        <v>736938</v>
      </c>
      <c r="F298" s="14">
        <v>708849</v>
      </c>
      <c r="G298" s="14">
        <v>710895</v>
      </c>
      <c r="H298" s="14">
        <v>754521</v>
      </c>
      <c r="I298" s="14">
        <v>692992</v>
      </c>
      <c r="J298" s="14">
        <v>538488</v>
      </c>
      <c r="K298" s="14">
        <v>438625</v>
      </c>
      <c r="L298" s="14">
        <v>452520</v>
      </c>
      <c r="M298" s="14">
        <v>458457</v>
      </c>
      <c r="N298" s="14">
        <v>550028</v>
      </c>
      <c r="O298" s="14">
        <v>524770</v>
      </c>
      <c r="P298" s="14">
        <v>496132</v>
      </c>
      <c r="Q298" s="14">
        <v>460845</v>
      </c>
    </row>
    <row r="299" spans="1:17" x14ac:dyDescent="0.2">
      <c r="A299" s="14" t="s">
        <v>78</v>
      </c>
      <c r="B299" s="12" t="s">
        <v>48</v>
      </c>
      <c r="C299" s="44">
        <v>38101822000</v>
      </c>
      <c r="D299" s="44">
        <v>39296213000</v>
      </c>
      <c r="E299" s="44">
        <v>41748603000</v>
      </c>
      <c r="F299" s="44">
        <v>41386069000</v>
      </c>
      <c r="G299" s="44">
        <v>41564838000</v>
      </c>
      <c r="H299" s="44">
        <v>46925146000</v>
      </c>
      <c r="I299" s="44">
        <v>45999508000</v>
      </c>
      <c r="J299" s="44">
        <v>40078014036</v>
      </c>
      <c r="K299" s="44">
        <v>37782395272</v>
      </c>
      <c r="L299" s="44">
        <v>40503567017</v>
      </c>
      <c r="M299" s="44">
        <v>40149011298</v>
      </c>
      <c r="N299" s="44">
        <v>60918535249</v>
      </c>
      <c r="O299" s="44">
        <v>61255257517</v>
      </c>
      <c r="P299" s="44">
        <v>60567149550</v>
      </c>
      <c r="Q299" s="44">
        <v>57885441245</v>
      </c>
    </row>
    <row r="300" spans="1:17" x14ac:dyDescent="0.2">
      <c r="A300" s="14" t="s">
        <v>78</v>
      </c>
      <c r="B300" s="12" t="s">
        <v>49</v>
      </c>
      <c r="C300" s="44">
        <v>58679219000</v>
      </c>
      <c r="D300" s="44">
        <v>57348928000</v>
      </c>
      <c r="E300" s="44">
        <v>58499444000</v>
      </c>
      <c r="F300" s="44">
        <v>56882446000</v>
      </c>
      <c r="G300" s="44">
        <v>59247544000</v>
      </c>
      <c r="H300" s="44">
        <v>66630702000</v>
      </c>
      <c r="I300" s="44">
        <v>66773353000</v>
      </c>
      <c r="J300" s="44">
        <v>56409550039</v>
      </c>
      <c r="K300" s="44">
        <v>51564718350</v>
      </c>
      <c r="L300" s="44">
        <v>53991054908</v>
      </c>
      <c r="M300" s="44">
        <v>53430655494</v>
      </c>
      <c r="N300" s="44">
        <v>77322079245</v>
      </c>
      <c r="O300" s="44">
        <v>75832281840</v>
      </c>
      <c r="P300" s="44">
        <v>74148299203</v>
      </c>
      <c r="Q300" s="44">
        <v>70721007355</v>
      </c>
    </row>
    <row r="301" spans="1:17" x14ac:dyDescent="0.2">
      <c r="A301" s="14" t="s">
        <v>78</v>
      </c>
      <c r="B301" s="12" t="s">
        <v>50</v>
      </c>
      <c r="C301" s="44">
        <v>449459835</v>
      </c>
      <c r="D301" s="44">
        <v>429949600</v>
      </c>
      <c r="E301" s="44">
        <v>436301341</v>
      </c>
      <c r="F301" s="44">
        <v>423197022</v>
      </c>
      <c r="G301" s="44">
        <v>437753534</v>
      </c>
      <c r="H301" s="44">
        <v>482348731</v>
      </c>
      <c r="I301" s="44">
        <v>462224061</v>
      </c>
      <c r="J301" s="44">
        <v>368889222</v>
      </c>
      <c r="K301" s="44">
        <v>334150900</v>
      </c>
      <c r="L301" s="44">
        <v>353846109</v>
      </c>
      <c r="M301" s="44">
        <v>356300587</v>
      </c>
      <c r="N301" s="44">
        <v>506191567</v>
      </c>
      <c r="O301" s="44">
        <v>485138430</v>
      </c>
      <c r="P301" s="44">
        <v>473672979</v>
      </c>
      <c r="Q301" s="44">
        <v>447966545</v>
      </c>
    </row>
    <row r="302" spans="1:17" x14ac:dyDescent="0.2">
      <c r="A302" s="14" t="s">
        <v>78</v>
      </c>
      <c r="B302" s="12" t="s">
        <v>51</v>
      </c>
      <c r="C302" s="44">
        <v>1053233834</v>
      </c>
      <c r="D302" s="44">
        <v>1081422026</v>
      </c>
      <c r="E302" s="44">
        <v>1091060864</v>
      </c>
      <c r="F302" s="44">
        <v>1058540459</v>
      </c>
      <c r="G302" s="44">
        <v>1104525144</v>
      </c>
      <c r="H302" s="44">
        <v>1553594907</v>
      </c>
      <c r="I302" s="44">
        <v>1208271136</v>
      </c>
      <c r="J302" s="44">
        <v>972324338</v>
      </c>
      <c r="K302" s="44">
        <v>872800728</v>
      </c>
      <c r="L302" s="44">
        <v>901231970</v>
      </c>
      <c r="M302" s="44">
        <v>875566940</v>
      </c>
      <c r="N302" s="44">
        <v>1210179256</v>
      </c>
      <c r="O302" s="44">
        <v>1141352127</v>
      </c>
      <c r="P302" s="44">
        <v>1142147895</v>
      </c>
      <c r="Q302" s="44">
        <v>1068963039</v>
      </c>
    </row>
    <row r="303" spans="1:17" x14ac:dyDescent="0.2">
      <c r="A303" s="14" t="s">
        <v>78</v>
      </c>
      <c r="B303" s="12" t="s">
        <v>52</v>
      </c>
      <c r="C303" s="14">
        <v>138253</v>
      </c>
      <c r="D303" s="14">
        <v>143179</v>
      </c>
      <c r="E303" s="14">
        <v>140582</v>
      </c>
      <c r="F303" s="14">
        <v>135061</v>
      </c>
      <c r="G303" s="14">
        <v>139580</v>
      </c>
      <c r="H303" s="14">
        <v>145214</v>
      </c>
      <c r="I303" s="14">
        <v>112183</v>
      </c>
      <c r="J303" s="14">
        <v>111492</v>
      </c>
      <c r="K303" s="14">
        <v>100822</v>
      </c>
      <c r="L303" s="14">
        <v>105642</v>
      </c>
      <c r="M303" s="14">
        <v>104627</v>
      </c>
      <c r="N303" s="14">
        <v>136786</v>
      </c>
      <c r="O303" s="14">
        <v>128306</v>
      </c>
      <c r="P303" s="14">
        <v>131045</v>
      </c>
      <c r="Q303" s="14">
        <v>128483</v>
      </c>
    </row>
    <row r="304" spans="1:17" x14ac:dyDescent="0.2">
      <c r="A304" s="14" t="s">
        <v>78</v>
      </c>
      <c r="B304" s="12" t="s">
        <v>53</v>
      </c>
      <c r="C304" s="14">
        <v>2846891</v>
      </c>
      <c r="D304" s="14">
        <v>3073383</v>
      </c>
      <c r="E304" s="14">
        <v>3262632</v>
      </c>
      <c r="F304" s="14">
        <v>2898026</v>
      </c>
      <c r="G304" s="14">
        <v>3283745</v>
      </c>
      <c r="H304" s="14">
        <v>3959485</v>
      </c>
      <c r="I304" s="14">
        <v>4265357</v>
      </c>
      <c r="J304" s="14">
        <v>3267300</v>
      </c>
      <c r="K304" s="14">
        <v>2849537</v>
      </c>
      <c r="L304" s="14">
        <v>2931348</v>
      </c>
      <c r="M304" s="14">
        <v>3111697</v>
      </c>
      <c r="N304" s="14">
        <v>4900140.57</v>
      </c>
      <c r="O304" s="14">
        <v>5098399.87</v>
      </c>
      <c r="P304" s="14">
        <v>6308275.3700000001</v>
      </c>
      <c r="Q304" s="14">
        <v>4437128</v>
      </c>
    </row>
    <row r="305" spans="1:17" x14ac:dyDescent="0.2">
      <c r="A305" s="14" t="s">
        <v>78</v>
      </c>
      <c r="B305" s="12" t="s">
        <v>54</v>
      </c>
      <c r="C305" s="14">
        <v>897217</v>
      </c>
      <c r="D305" s="14">
        <v>978377</v>
      </c>
      <c r="E305" s="14">
        <v>1057455</v>
      </c>
      <c r="F305" s="14">
        <v>968691</v>
      </c>
      <c r="G305" s="14">
        <v>1103765</v>
      </c>
      <c r="H305" s="14">
        <v>1168528</v>
      </c>
      <c r="I305" s="14">
        <v>1295839</v>
      </c>
      <c r="J305" s="14">
        <v>1133931</v>
      </c>
      <c r="K305" s="14">
        <v>839033</v>
      </c>
      <c r="L305" s="14">
        <v>723995</v>
      </c>
      <c r="M305" s="14">
        <v>486641</v>
      </c>
      <c r="N305" s="14">
        <v>680599.61</v>
      </c>
      <c r="O305" s="14">
        <v>694329.68</v>
      </c>
      <c r="P305" s="14">
        <v>734356.92</v>
      </c>
      <c r="Q305" s="14">
        <v>689354</v>
      </c>
    </row>
    <row r="306" spans="1:17" x14ac:dyDescent="0.2">
      <c r="A306" s="14" t="s">
        <v>78</v>
      </c>
      <c r="B306" s="12" t="s">
        <v>55</v>
      </c>
      <c r="C306" s="14">
        <v>592791</v>
      </c>
      <c r="D306" s="14">
        <v>605897</v>
      </c>
      <c r="E306" s="14">
        <v>613153</v>
      </c>
      <c r="F306" s="14">
        <v>608484</v>
      </c>
      <c r="G306" s="14">
        <v>623528</v>
      </c>
      <c r="H306" s="14">
        <v>637006</v>
      </c>
      <c r="I306" s="14">
        <v>752618</v>
      </c>
      <c r="J306" s="14">
        <v>587931</v>
      </c>
      <c r="K306" s="14">
        <v>486646</v>
      </c>
      <c r="L306" s="14">
        <v>393844</v>
      </c>
      <c r="M306" s="14">
        <v>312203</v>
      </c>
      <c r="N306" s="14">
        <v>451152.92</v>
      </c>
      <c r="O306" s="14">
        <v>442715.45</v>
      </c>
      <c r="P306" s="14">
        <v>482044.88</v>
      </c>
      <c r="Q306" s="14">
        <v>453441</v>
      </c>
    </row>
    <row r="307" spans="1:17" x14ac:dyDescent="0.2">
      <c r="A307" s="14" t="s">
        <v>78</v>
      </c>
      <c r="B307" s="12" t="s">
        <v>56</v>
      </c>
      <c r="C307" s="14">
        <v>55106</v>
      </c>
      <c r="D307" s="14">
        <v>47994</v>
      </c>
      <c r="E307" s="14">
        <v>43887</v>
      </c>
      <c r="F307" s="14">
        <v>58952</v>
      </c>
      <c r="G307" s="14">
        <v>122658</v>
      </c>
      <c r="H307" s="14">
        <v>148997</v>
      </c>
      <c r="I307" s="14">
        <v>135062</v>
      </c>
      <c r="J307" s="14">
        <v>86221</v>
      </c>
      <c r="K307" s="14">
        <v>33813</v>
      </c>
      <c r="L307" s="14">
        <v>31002</v>
      </c>
      <c r="M307" s="14">
        <v>32053</v>
      </c>
      <c r="N307" s="14">
        <v>0</v>
      </c>
      <c r="O307" s="14">
        <v>0</v>
      </c>
      <c r="P307" s="14">
        <v>0</v>
      </c>
      <c r="Q307" s="14">
        <v>0</v>
      </c>
    </row>
    <row r="308" spans="1:17" x14ac:dyDescent="0.2">
      <c r="A308" s="14" t="s">
        <v>78</v>
      </c>
      <c r="B308" s="12" t="s">
        <v>57</v>
      </c>
      <c r="C308" s="14">
        <v>210426</v>
      </c>
      <c r="D308" s="14">
        <v>287551</v>
      </c>
      <c r="E308" s="14">
        <v>362177</v>
      </c>
      <c r="F308" s="14">
        <v>259813</v>
      </c>
      <c r="G308" s="14">
        <v>305384</v>
      </c>
      <c r="H308" s="14">
        <v>327668</v>
      </c>
      <c r="I308" s="14">
        <v>355806</v>
      </c>
      <c r="J308" s="14">
        <v>423038</v>
      </c>
      <c r="K308" s="14">
        <v>291018</v>
      </c>
      <c r="L308" s="14">
        <v>271690</v>
      </c>
      <c r="M308" s="14">
        <v>114655</v>
      </c>
      <c r="N308" s="14">
        <v>196820.95</v>
      </c>
      <c r="O308" s="14">
        <v>207381.34</v>
      </c>
      <c r="P308" s="14">
        <v>206556.32</v>
      </c>
      <c r="Q308" s="14">
        <v>194529</v>
      </c>
    </row>
    <row r="309" spans="1:17" x14ac:dyDescent="0.2">
      <c r="A309" s="14" t="s">
        <v>78</v>
      </c>
      <c r="B309" s="12" t="s">
        <v>58</v>
      </c>
      <c r="C309" s="14">
        <v>38894</v>
      </c>
      <c r="D309" s="14">
        <v>36935</v>
      </c>
      <c r="E309" s="14">
        <v>38238</v>
      </c>
      <c r="F309" s="14">
        <v>41442</v>
      </c>
      <c r="G309" s="14">
        <v>52195</v>
      </c>
      <c r="H309" s="14">
        <v>54857</v>
      </c>
      <c r="I309" s="14">
        <v>52353</v>
      </c>
      <c r="J309" s="14">
        <v>36741</v>
      </c>
      <c r="K309" s="14">
        <v>27556</v>
      </c>
      <c r="L309" s="14">
        <v>27459</v>
      </c>
      <c r="M309" s="14">
        <v>27730</v>
      </c>
      <c r="N309" s="14">
        <v>32625.74</v>
      </c>
      <c r="O309" s="14">
        <v>44232.89</v>
      </c>
      <c r="P309" s="14">
        <v>45755.72</v>
      </c>
      <c r="Q309" s="14">
        <v>41384</v>
      </c>
    </row>
    <row r="310" spans="1:17" x14ac:dyDescent="0.2">
      <c r="A310" s="14" t="s">
        <v>78</v>
      </c>
      <c r="B310" s="12" t="s">
        <v>59</v>
      </c>
      <c r="C310" s="14">
        <v>671403</v>
      </c>
      <c r="D310" s="14">
        <v>805548</v>
      </c>
      <c r="E310" s="14">
        <v>778850</v>
      </c>
      <c r="F310" s="14">
        <v>585668</v>
      </c>
      <c r="G310" s="14">
        <v>677877</v>
      </c>
      <c r="H310" s="14">
        <v>1211309</v>
      </c>
      <c r="I310" s="14">
        <v>1060733</v>
      </c>
      <c r="J310" s="14">
        <v>746706</v>
      </c>
      <c r="K310" s="14">
        <v>784642</v>
      </c>
      <c r="L310" s="14">
        <v>1026100</v>
      </c>
      <c r="M310" s="14">
        <v>1574084</v>
      </c>
      <c r="N310" s="14">
        <v>2517958.63</v>
      </c>
      <c r="O310" s="14">
        <v>2628520.94</v>
      </c>
      <c r="P310" s="14">
        <v>3602964.49</v>
      </c>
      <c r="Q310" s="14">
        <v>1853594</v>
      </c>
    </row>
    <row r="311" spans="1:17" x14ac:dyDescent="0.2">
      <c r="A311" s="14" t="s">
        <v>78</v>
      </c>
      <c r="B311" s="12" t="s">
        <v>60</v>
      </c>
      <c r="C311" s="14">
        <v>605025</v>
      </c>
      <c r="D311" s="14">
        <v>709506</v>
      </c>
      <c r="E311" s="14">
        <v>691384</v>
      </c>
      <c r="F311" s="14">
        <v>509376</v>
      </c>
      <c r="G311" s="14">
        <v>600551</v>
      </c>
      <c r="H311" s="14">
        <v>1121442</v>
      </c>
      <c r="I311" s="14">
        <v>967155</v>
      </c>
      <c r="J311" s="14">
        <v>669678</v>
      </c>
      <c r="K311" s="14">
        <v>724695</v>
      </c>
      <c r="L311" s="14">
        <v>959900</v>
      </c>
      <c r="M311" s="14">
        <v>1505990</v>
      </c>
      <c r="N311" s="14">
        <v>2429656.7000000002</v>
      </c>
      <c r="O311" s="14">
        <v>2546625.84</v>
      </c>
      <c r="P311" s="14">
        <v>3519990.71</v>
      </c>
      <c r="Q311" s="14">
        <v>1787475</v>
      </c>
    </row>
    <row r="312" spans="1:17" x14ac:dyDescent="0.2">
      <c r="A312" s="14" t="s">
        <v>78</v>
      </c>
      <c r="B312" s="12" t="s">
        <v>61</v>
      </c>
      <c r="C312" s="14">
        <v>23751</v>
      </c>
      <c r="D312" s="14">
        <v>23123</v>
      </c>
      <c r="E312" s="14">
        <v>15884</v>
      </c>
      <c r="F312" s="14">
        <v>10086</v>
      </c>
      <c r="G312" s="14">
        <v>5126</v>
      </c>
      <c r="H312" s="14">
        <v>5330</v>
      </c>
      <c r="I312" s="14">
        <v>18341</v>
      </c>
      <c r="J312" s="14">
        <v>23881</v>
      </c>
      <c r="K312" s="14">
        <v>13875</v>
      </c>
      <c r="L312" s="14">
        <v>13404</v>
      </c>
      <c r="M312" s="14">
        <v>13272</v>
      </c>
      <c r="N312" s="14">
        <v>5434.22</v>
      </c>
      <c r="O312" s="14">
        <v>3882.16</v>
      </c>
      <c r="P312" s="14">
        <v>3278.23</v>
      </c>
      <c r="Q312" s="14">
        <v>4041</v>
      </c>
    </row>
    <row r="313" spans="1:17" x14ac:dyDescent="0.2">
      <c r="A313" s="14" t="s">
        <v>78</v>
      </c>
      <c r="B313" s="12" t="s">
        <v>62</v>
      </c>
      <c r="C313" s="14">
        <v>42627</v>
      </c>
      <c r="D313" s="14">
        <v>72919</v>
      </c>
      <c r="E313" s="14">
        <v>71582</v>
      </c>
      <c r="F313" s="14">
        <v>66206</v>
      </c>
      <c r="G313" s="14">
        <v>72200</v>
      </c>
      <c r="H313" s="14">
        <v>84537</v>
      </c>
      <c r="I313" s="14">
        <v>75237</v>
      </c>
      <c r="J313" s="14">
        <v>53147</v>
      </c>
      <c r="K313" s="14">
        <v>46072</v>
      </c>
      <c r="L313" s="14">
        <v>52796</v>
      </c>
      <c r="M313" s="14">
        <v>54822</v>
      </c>
      <c r="N313" s="14">
        <v>82867.710000000006</v>
      </c>
      <c r="O313" s="14">
        <v>78012.94</v>
      </c>
      <c r="P313" s="14">
        <v>79695.55</v>
      </c>
      <c r="Q313" s="14">
        <v>62078</v>
      </c>
    </row>
    <row r="314" spans="1:17" x14ac:dyDescent="0.2">
      <c r="A314" s="14" t="s">
        <v>78</v>
      </c>
      <c r="B314" s="12" t="s">
        <v>63</v>
      </c>
      <c r="C314" s="14">
        <v>660128</v>
      </c>
      <c r="D314" s="14">
        <v>664914</v>
      </c>
      <c r="E314" s="14">
        <v>742630</v>
      </c>
      <c r="F314" s="14">
        <v>734215</v>
      </c>
      <c r="G314" s="14">
        <v>814024</v>
      </c>
      <c r="H314" s="14">
        <v>868758</v>
      </c>
      <c r="I314" s="14">
        <v>993920</v>
      </c>
      <c r="J314" s="14">
        <v>746336</v>
      </c>
      <c r="K314" s="14">
        <v>708004</v>
      </c>
      <c r="L314" s="14">
        <v>658112</v>
      </c>
      <c r="M314" s="14">
        <v>533036</v>
      </c>
      <c r="N314" s="14">
        <v>877533.7</v>
      </c>
      <c r="O314" s="14">
        <v>954980.91</v>
      </c>
      <c r="P314" s="14">
        <v>1124658.42</v>
      </c>
      <c r="Q314" s="14">
        <v>1050887</v>
      </c>
    </row>
    <row r="315" spans="1:17" x14ac:dyDescent="0.2">
      <c r="A315" s="14" t="s">
        <v>78</v>
      </c>
      <c r="B315" s="12" t="s">
        <v>64</v>
      </c>
      <c r="C315" s="14">
        <v>86590</v>
      </c>
      <c r="D315" s="14">
        <v>62194</v>
      </c>
      <c r="E315" s="14">
        <v>59829</v>
      </c>
      <c r="F315" s="14">
        <v>67662</v>
      </c>
      <c r="G315" s="14">
        <v>76422</v>
      </c>
      <c r="H315" s="14">
        <v>86612</v>
      </c>
      <c r="I315" s="14">
        <v>186760</v>
      </c>
      <c r="J315" s="14">
        <v>135960</v>
      </c>
      <c r="K315" s="14">
        <v>110706</v>
      </c>
      <c r="L315" s="14">
        <v>96929</v>
      </c>
      <c r="M315" s="14">
        <v>45942</v>
      </c>
      <c r="N315" s="14">
        <v>161284.89000000001</v>
      </c>
      <c r="O315" s="14">
        <v>171489.3</v>
      </c>
      <c r="P315" s="14">
        <v>218531.7</v>
      </c>
      <c r="Q315" s="14">
        <v>231363</v>
      </c>
    </row>
    <row r="316" spans="1:17" x14ac:dyDescent="0.2">
      <c r="A316" s="14" t="s">
        <v>78</v>
      </c>
      <c r="B316" s="12" t="s">
        <v>65</v>
      </c>
      <c r="C316" s="14">
        <v>115374</v>
      </c>
      <c r="D316" s="14">
        <v>113895</v>
      </c>
      <c r="E316" s="14">
        <v>174857</v>
      </c>
      <c r="F316" s="14">
        <v>151545</v>
      </c>
      <c r="G316" s="14">
        <v>164544</v>
      </c>
      <c r="H316" s="14">
        <v>153990</v>
      </c>
      <c r="I316" s="14">
        <v>159135</v>
      </c>
      <c r="J316" s="14">
        <v>92379</v>
      </c>
      <c r="K316" s="14">
        <v>77446</v>
      </c>
      <c r="L316" s="14">
        <v>64678</v>
      </c>
      <c r="M316" s="14">
        <v>51876</v>
      </c>
      <c r="N316" s="14">
        <v>130814.87</v>
      </c>
      <c r="O316" s="14">
        <v>96864.72</v>
      </c>
      <c r="P316" s="14">
        <v>127073.52</v>
      </c>
      <c r="Q316" s="14">
        <v>133498</v>
      </c>
    </row>
    <row r="317" spans="1:17" x14ac:dyDescent="0.2">
      <c r="A317" s="14" t="s">
        <v>78</v>
      </c>
      <c r="B317" s="12" t="s">
        <v>66</v>
      </c>
      <c r="C317" s="14">
        <v>201777</v>
      </c>
      <c r="D317" s="14">
        <v>207507</v>
      </c>
      <c r="E317" s="14">
        <v>213579</v>
      </c>
      <c r="F317" s="14">
        <v>220088</v>
      </c>
      <c r="G317" s="14">
        <v>236629</v>
      </c>
      <c r="H317" s="14">
        <v>257810</v>
      </c>
      <c r="I317" s="14">
        <v>290619</v>
      </c>
      <c r="J317" s="14">
        <v>216251</v>
      </c>
      <c r="K317" s="14">
        <v>247557</v>
      </c>
      <c r="L317" s="14">
        <v>241701</v>
      </c>
      <c r="M317" s="14">
        <v>306846</v>
      </c>
      <c r="N317" s="14">
        <v>459804.4</v>
      </c>
      <c r="O317" s="14">
        <v>564221.05000000005</v>
      </c>
      <c r="P317" s="14">
        <v>716945.46</v>
      </c>
      <c r="Q317" s="14">
        <v>635336</v>
      </c>
    </row>
    <row r="318" spans="1:17" x14ac:dyDescent="0.2">
      <c r="A318" s="14" t="s">
        <v>78</v>
      </c>
      <c r="B318" s="12" t="s">
        <v>67</v>
      </c>
      <c r="C318" s="14">
        <v>387984</v>
      </c>
      <c r="D318" s="14">
        <v>380704</v>
      </c>
      <c r="E318" s="14">
        <v>443919</v>
      </c>
      <c r="F318" s="14">
        <v>425913</v>
      </c>
      <c r="G318" s="14">
        <v>471071</v>
      </c>
      <c r="H318" s="14">
        <v>492774</v>
      </c>
      <c r="I318" s="14">
        <v>626614</v>
      </c>
      <c r="J318" s="14">
        <v>433568</v>
      </c>
      <c r="K318" s="14">
        <v>427361</v>
      </c>
      <c r="L318" s="14">
        <v>394358</v>
      </c>
      <c r="M318" s="14">
        <v>397120</v>
      </c>
      <c r="N318" s="14">
        <v>743270</v>
      </c>
      <c r="O318" s="14">
        <v>805834.52</v>
      </c>
      <c r="P318" s="14">
        <v>1012868.35</v>
      </c>
      <c r="Q318" s="14">
        <v>938569</v>
      </c>
    </row>
    <row r="319" spans="1:17" x14ac:dyDescent="0.2">
      <c r="A319" s="14" t="s">
        <v>78</v>
      </c>
      <c r="B319" s="12" t="s">
        <v>68</v>
      </c>
      <c r="C319" s="14">
        <v>276382</v>
      </c>
      <c r="D319" s="14">
        <v>284982</v>
      </c>
      <c r="E319" s="14">
        <v>298715</v>
      </c>
      <c r="F319" s="14">
        <v>308894</v>
      </c>
      <c r="G319" s="14">
        <v>342953</v>
      </c>
      <c r="H319" s="14">
        <v>379622</v>
      </c>
      <c r="I319" s="14">
        <v>367306</v>
      </c>
      <c r="J319" s="14">
        <v>312802</v>
      </c>
      <c r="K319" s="14">
        <v>280643</v>
      </c>
      <c r="L319" s="14">
        <v>263754</v>
      </c>
      <c r="M319" s="14">
        <v>138974</v>
      </c>
      <c r="N319" s="14">
        <v>134263.69</v>
      </c>
      <c r="O319" s="14">
        <v>149146.44</v>
      </c>
      <c r="P319" s="14">
        <v>111790.08</v>
      </c>
      <c r="Q319" s="14">
        <v>112318</v>
      </c>
    </row>
    <row r="320" spans="1:17" x14ac:dyDescent="0.2">
      <c r="A320" s="14" t="s">
        <v>78</v>
      </c>
      <c r="B320" s="12" t="s">
        <v>69</v>
      </c>
      <c r="C320" s="14">
        <v>613602</v>
      </c>
      <c r="D320" s="14">
        <v>615335</v>
      </c>
      <c r="E320" s="14">
        <v>676728</v>
      </c>
      <c r="F320" s="14">
        <v>599063</v>
      </c>
      <c r="G320" s="14">
        <v>644206</v>
      </c>
      <c r="H320" s="14">
        <v>693611</v>
      </c>
      <c r="I320" s="14">
        <v>848275</v>
      </c>
      <c r="J320" s="14">
        <v>644740</v>
      </c>
      <c r="K320" s="14">
        <v>511751</v>
      </c>
      <c r="L320" s="14">
        <v>515759</v>
      </c>
      <c r="M320" s="14">
        <v>515071</v>
      </c>
      <c r="N320" s="14">
        <v>826289.63</v>
      </c>
      <c r="O320" s="14">
        <v>823494.92</v>
      </c>
      <c r="P320" s="14">
        <v>846368.93</v>
      </c>
      <c r="Q320" s="14">
        <v>843293</v>
      </c>
    </row>
    <row r="321" spans="1:17" x14ac:dyDescent="0.2">
      <c r="A321" s="14" t="s">
        <v>78</v>
      </c>
      <c r="B321" s="12" t="s">
        <v>70</v>
      </c>
      <c r="C321" s="14">
        <v>403022</v>
      </c>
      <c r="D321" s="14">
        <v>430031</v>
      </c>
      <c r="E321" s="14">
        <v>418731</v>
      </c>
      <c r="F321" s="14">
        <v>386610</v>
      </c>
      <c r="G321" s="14">
        <v>429403</v>
      </c>
      <c r="H321" s="14">
        <v>454228</v>
      </c>
      <c r="I321" s="14">
        <v>581137</v>
      </c>
      <c r="J321" s="14">
        <v>468172</v>
      </c>
      <c r="K321" s="14">
        <v>398165</v>
      </c>
      <c r="L321" s="14">
        <v>414093</v>
      </c>
      <c r="M321" s="14">
        <v>426886</v>
      </c>
      <c r="N321" s="14">
        <v>747282.27</v>
      </c>
      <c r="O321" s="14">
        <v>739759.75</v>
      </c>
      <c r="P321" s="14">
        <v>738335.65</v>
      </c>
      <c r="Q321" s="14">
        <v>712465</v>
      </c>
    </row>
    <row r="322" spans="1:17" x14ac:dyDescent="0.2">
      <c r="A322" s="14" t="s">
        <v>78</v>
      </c>
      <c r="B322" s="12" t="s">
        <v>71</v>
      </c>
      <c r="C322" s="14">
        <v>210580</v>
      </c>
      <c r="D322" s="14">
        <v>185304</v>
      </c>
      <c r="E322" s="14">
        <v>257997</v>
      </c>
      <c r="F322" s="14">
        <v>212453</v>
      </c>
      <c r="G322" s="14">
        <v>214803</v>
      </c>
      <c r="H322" s="14">
        <v>239383</v>
      </c>
      <c r="I322" s="14">
        <v>267138</v>
      </c>
      <c r="J322" s="14">
        <v>176568</v>
      </c>
      <c r="K322" s="14">
        <v>113586</v>
      </c>
      <c r="L322" s="14">
        <v>101666</v>
      </c>
      <c r="M322" s="14">
        <v>88185</v>
      </c>
      <c r="N322" s="14">
        <v>79007.360000000001</v>
      </c>
      <c r="O322" s="14">
        <v>83735.17</v>
      </c>
      <c r="P322" s="14">
        <v>108033.28</v>
      </c>
      <c r="Q322" s="14">
        <v>130828</v>
      </c>
    </row>
    <row r="323" spans="1:17" x14ac:dyDescent="0.2">
      <c r="A323" s="14" t="s">
        <v>78</v>
      </c>
      <c r="B323" s="12" t="s">
        <v>72</v>
      </c>
      <c r="C323" s="14">
        <v>9669</v>
      </c>
      <c r="D323" s="14">
        <v>9439</v>
      </c>
      <c r="E323" s="14">
        <v>9331</v>
      </c>
      <c r="F323" s="14">
        <v>10071</v>
      </c>
      <c r="G323" s="14">
        <v>45671</v>
      </c>
      <c r="H323" s="14">
        <v>17209</v>
      </c>
      <c r="I323" s="14">
        <v>77874</v>
      </c>
      <c r="J323" s="14">
        <v>14291</v>
      </c>
      <c r="K323" s="14">
        <v>6545</v>
      </c>
      <c r="L323" s="14">
        <v>7932</v>
      </c>
      <c r="M323" s="14">
        <v>5707</v>
      </c>
      <c r="N323" s="14">
        <v>0</v>
      </c>
      <c r="O323" s="14">
        <v>0</v>
      </c>
      <c r="P323" s="14">
        <v>0</v>
      </c>
      <c r="Q323" s="14">
        <v>0</v>
      </c>
    </row>
    <row r="324" spans="1:17" x14ac:dyDescent="0.2">
      <c r="A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</row>
    <row r="325" spans="1:17" x14ac:dyDescent="0.2">
      <c r="A325" s="39" t="s">
        <v>79</v>
      </c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</row>
    <row r="326" spans="1:17" x14ac:dyDescent="0.2">
      <c r="A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D42" sqref="D42"/>
    </sheetView>
  </sheetViews>
  <sheetFormatPr defaultRowHeight="12.75" x14ac:dyDescent="0.2"/>
  <cols>
    <col min="1" max="1" width="14.85546875" bestFit="1" customWidth="1"/>
    <col min="2" max="16" width="10.5703125" customWidth="1"/>
  </cols>
  <sheetData>
    <row r="1" spans="1:16" ht="18" x14ac:dyDescent="0.25">
      <c r="A1" s="62" t="s">
        <v>112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ht="15.75" x14ac:dyDescent="0.25">
      <c r="A2" s="60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82"/>
      <c r="O2" s="82"/>
      <c r="P2" s="82"/>
    </row>
    <row r="3" spans="1:16" x14ac:dyDescent="0.2">
      <c r="A3" s="51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87"/>
      <c r="O3" s="57"/>
      <c r="P3" s="57"/>
    </row>
    <row r="4" spans="1:16" x14ac:dyDescent="0.2">
      <c r="A4" s="51"/>
      <c r="B4" s="56">
        <v>1995</v>
      </c>
      <c r="C4" s="56">
        <v>1996</v>
      </c>
      <c r="D4" s="56">
        <v>1997</v>
      </c>
      <c r="E4" s="56">
        <v>1998</v>
      </c>
      <c r="F4" s="56">
        <v>1999</v>
      </c>
      <c r="G4" s="56">
        <v>2000</v>
      </c>
      <c r="H4" s="56">
        <v>2001</v>
      </c>
      <c r="I4" s="56">
        <v>2002</v>
      </c>
      <c r="J4" s="56">
        <v>2003</v>
      </c>
      <c r="K4" s="56">
        <v>2004</v>
      </c>
      <c r="L4" s="56">
        <v>2005</v>
      </c>
      <c r="M4" s="56">
        <v>2006</v>
      </c>
      <c r="N4" s="86">
        <v>2007</v>
      </c>
      <c r="O4" s="86">
        <v>2008</v>
      </c>
      <c r="P4" s="86">
        <v>2009</v>
      </c>
    </row>
    <row r="5" spans="1:16" x14ac:dyDescent="0.2">
      <c r="A5" s="51" t="s">
        <v>99</v>
      </c>
      <c r="B5" s="96">
        <v>8.4954354850957206</v>
      </c>
      <c r="C5" s="96">
        <v>8.4733835005574125</v>
      </c>
      <c r="D5" s="96">
        <v>8.6931453950284734</v>
      </c>
      <c r="E5" s="96">
        <v>8.7797226060699121</v>
      </c>
      <c r="F5" s="96">
        <v>8.5625330265757249</v>
      </c>
      <c r="G5" s="96">
        <v>8.5267854730446935</v>
      </c>
      <c r="H5" s="96">
        <v>8.2456927107412543</v>
      </c>
      <c r="I5" s="96">
        <v>8.1387315361643431</v>
      </c>
      <c r="J5" s="96">
        <v>8.2235491411728834</v>
      </c>
      <c r="K5" s="96">
        <v>8.8478766541979699</v>
      </c>
      <c r="L5" s="96">
        <v>8.6286477281523339</v>
      </c>
      <c r="M5" s="96">
        <v>8.6598422486964104</v>
      </c>
      <c r="N5" s="95">
        <v>8.67672949181833</v>
      </c>
      <c r="O5" s="95">
        <v>8.4878938976785889</v>
      </c>
      <c r="P5" s="95">
        <v>8.8955074153404006</v>
      </c>
    </row>
    <row r="6" spans="1:16" x14ac:dyDescent="0.2">
      <c r="A6" s="51" t="s">
        <v>98</v>
      </c>
      <c r="B6" s="96">
        <v>7.9064146180860391</v>
      </c>
      <c r="C6" s="96">
        <v>8.3391895905260416</v>
      </c>
      <c r="D6" s="96">
        <v>8.5024653839080067</v>
      </c>
      <c r="E6" s="96">
        <v>8.5786211484480219</v>
      </c>
      <c r="F6" s="96">
        <v>8.7129793965583744</v>
      </c>
      <c r="G6" s="96">
        <v>8.8846703238257323</v>
      </c>
      <c r="H6" s="96">
        <v>8.7371109080156995</v>
      </c>
      <c r="I6" s="96">
        <v>8.0990590979782269</v>
      </c>
      <c r="J6" s="96">
        <v>8.0435440661092805</v>
      </c>
      <c r="K6" s="96">
        <v>8.4523763970599965</v>
      </c>
      <c r="L6" s="96">
        <v>9.0561931563277458</v>
      </c>
      <c r="M6" s="96">
        <v>9.5068204267862466</v>
      </c>
      <c r="N6" s="95">
        <v>9.9601485513145551</v>
      </c>
      <c r="O6" s="95">
        <v>9.6205948780767923</v>
      </c>
      <c r="P6" s="95">
        <v>9.3218503857002339</v>
      </c>
    </row>
    <row r="7" spans="1:16" x14ac:dyDescent="0.2">
      <c r="A7" s="55" t="s">
        <v>97</v>
      </c>
      <c r="B7" s="96">
        <v>8.3216336363311569</v>
      </c>
      <c r="C7" s="96">
        <v>8.5531452806703925</v>
      </c>
      <c r="D7" s="96">
        <v>8.6906482322968976</v>
      </c>
      <c r="E7" s="96">
        <v>8.7328802850888945</v>
      </c>
      <c r="F7" s="96">
        <v>8.6477981785510476</v>
      </c>
      <c r="G7" s="96">
        <v>8.4918262026117883</v>
      </c>
      <c r="H7" s="96">
        <v>7.9232714047848578</v>
      </c>
      <c r="I7" s="96">
        <v>7.5925560431086714</v>
      </c>
      <c r="J7" s="96">
        <v>7.6231430041152262</v>
      </c>
      <c r="K7" s="97">
        <v>10.390596041939371</v>
      </c>
      <c r="L7" s="97">
        <v>10.412824133504493</v>
      </c>
      <c r="M7" s="97">
        <v>10.817456921987491</v>
      </c>
      <c r="N7" s="95">
        <v>9.3492816643487782</v>
      </c>
      <c r="O7" s="95">
        <v>9.4225833502744454</v>
      </c>
      <c r="P7" s="95">
        <v>8.7682705359522508</v>
      </c>
    </row>
    <row r="8" spans="1:16" x14ac:dyDescent="0.2">
      <c r="A8" s="55" t="s">
        <v>96</v>
      </c>
      <c r="B8" s="96">
        <v>8.0247879442807868</v>
      </c>
      <c r="C8" s="96">
        <v>7.9657279156379461</v>
      </c>
      <c r="D8" s="96">
        <v>7.9847279516236425</v>
      </c>
      <c r="E8" s="96">
        <v>7.2802792808982781</v>
      </c>
      <c r="F8" s="96">
        <v>7.8700043627133427</v>
      </c>
      <c r="G8" s="96">
        <v>8.0141367112313375</v>
      </c>
      <c r="H8" s="96">
        <v>7.6002923368678372</v>
      </c>
      <c r="I8" s="96">
        <v>7.258284191566533</v>
      </c>
      <c r="J8" s="96">
        <v>7.2987471359003333</v>
      </c>
      <c r="K8" s="96">
        <v>7.4070513830008373</v>
      </c>
      <c r="L8" s="96">
        <v>7.5585168773621803</v>
      </c>
      <c r="M8" s="96">
        <v>7.864811308291868</v>
      </c>
      <c r="N8" s="95">
        <v>7.7859880150921068</v>
      </c>
      <c r="O8" s="95">
        <v>7.9697075406644231</v>
      </c>
      <c r="P8" s="95">
        <v>7.6321121312897624</v>
      </c>
    </row>
    <row r="9" spans="1:16" x14ac:dyDescent="0.2">
      <c r="A9" s="51" t="s">
        <v>95</v>
      </c>
      <c r="B9" s="96">
        <v>8.7301423642780662</v>
      </c>
      <c r="C9" s="96">
        <v>8.8146118321056939</v>
      </c>
      <c r="D9" s="96">
        <v>8.9783668773497265</v>
      </c>
      <c r="E9" s="96">
        <v>9.1675157957119797</v>
      </c>
      <c r="F9" s="96">
        <v>9.2069322876549258</v>
      </c>
      <c r="G9" s="96">
        <v>9.0391817409361259</v>
      </c>
      <c r="H9" s="96">
        <v>8.6230920627055898</v>
      </c>
      <c r="I9" s="96">
        <v>8.3264345402528086</v>
      </c>
      <c r="J9" s="96">
        <v>8.2504823662801101</v>
      </c>
      <c r="K9" s="96">
        <v>8.7044089443402388</v>
      </c>
      <c r="L9" s="96">
        <v>9.4306550316645055</v>
      </c>
      <c r="M9" s="96">
        <v>10.864569808578814</v>
      </c>
      <c r="N9" s="95">
        <v>11.20162748097141</v>
      </c>
      <c r="O9" s="95">
        <v>10.736097434887499</v>
      </c>
      <c r="P9" s="95">
        <v>10.828470424575316</v>
      </c>
    </row>
    <row r="10" spans="1:16" x14ac:dyDescent="0.2">
      <c r="A10" s="51" t="s">
        <v>1</v>
      </c>
      <c r="B10" s="96">
        <v>8.2043572291378855</v>
      </c>
      <c r="C10" s="96">
        <v>7.4830456980423108</v>
      </c>
      <c r="D10" s="96">
        <v>7.7225035922095291</v>
      </c>
      <c r="E10" s="96">
        <v>7.7727249168894046</v>
      </c>
      <c r="F10" s="96">
        <v>7.741144863160911</v>
      </c>
      <c r="G10" s="96">
        <v>8.1770765904113922</v>
      </c>
      <c r="H10" s="96">
        <v>10.012069564907339</v>
      </c>
      <c r="I10" s="96">
        <v>7.8961091378753636</v>
      </c>
      <c r="J10" s="96">
        <v>9.0501279482652581</v>
      </c>
      <c r="K10" s="96">
        <v>9.4534086821529311</v>
      </c>
      <c r="L10" s="96">
        <v>9.6864289332581457</v>
      </c>
      <c r="M10" s="96">
        <v>10.012004152471743</v>
      </c>
      <c r="N10" s="95">
        <v>10.183405296712547</v>
      </c>
      <c r="O10" s="95">
        <v>9.5389904231370899</v>
      </c>
      <c r="P10" s="95">
        <v>7.9948086517282446</v>
      </c>
    </row>
    <row r="11" spans="1:16" x14ac:dyDescent="0.2">
      <c r="A11" s="51" t="s">
        <v>94</v>
      </c>
      <c r="B11" s="94">
        <v>9.7284437916896156</v>
      </c>
      <c r="C11" s="94">
        <v>10.068282432053797</v>
      </c>
      <c r="D11" s="94">
        <v>10.503932096756698</v>
      </c>
      <c r="E11" s="94">
        <v>10.28186158770135</v>
      </c>
      <c r="F11" s="94">
        <v>9.9153311519262459</v>
      </c>
      <c r="G11" s="94">
        <v>9.2751567981290517</v>
      </c>
      <c r="H11" s="94">
        <v>8.2462905171258463</v>
      </c>
      <c r="I11" s="94">
        <v>11.012821822639967</v>
      </c>
      <c r="J11" s="94">
        <v>8.6687563273888326</v>
      </c>
      <c r="K11" s="94">
        <v>10.964356708457164</v>
      </c>
      <c r="L11" s="94">
        <v>11.00912672101096</v>
      </c>
      <c r="M11" s="94">
        <v>0</v>
      </c>
      <c r="N11" s="93">
        <v>0</v>
      </c>
      <c r="O11" s="93">
        <v>0</v>
      </c>
      <c r="P11" s="93">
        <v>0</v>
      </c>
    </row>
    <row r="12" spans="1:16" x14ac:dyDescent="0.2">
      <c r="A12" s="49" t="s">
        <v>93</v>
      </c>
      <c r="B12" s="91">
        <v>8.3862620441139768</v>
      </c>
      <c r="C12" s="91">
        <v>8.3923337968046727</v>
      </c>
      <c r="D12" s="91">
        <v>8.5674208128053788</v>
      </c>
      <c r="E12" s="91">
        <v>8.5448688516359894</v>
      </c>
      <c r="F12" s="91">
        <v>8.5738489783435092</v>
      </c>
      <c r="G12" s="91">
        <v>8.5758987167019178</v>
      </c>
      <c r="H12" s="91">
        <v>8.3909919221322191</v>
      </c>
      <c r="I12" s="91">
        <v>8.0153583250287053</v>
      </c>
      <c r="J12" s="91">
        <v>8.0674530815548984</v>
      </c>
      <c r="K12" s="91">
        <v>8.9479514269768874</v>
      </c>
      <c r="L12" s="91">
        <v>9.1550681271128092</v>
      </c>
      <c r="M12" s="91">
        <v>9.5480929393944169</v>
      </c>
      <c r="N12" s="90">
        <v>9.4735632808142913</v>
      </c>
      <c r="O12" s="90">
        <v>9.2679533652334278</v>
      </c>
      <c r="P12" s="90">
        <v>8.9474835341801455</v>
      </c>
    </row>
    <row r="13" spans="1:16" x14ac:dyDescent="0.2">
      <c r="A13" s="51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92"/>
      <c r="O13" s="92"/>
      <c r="P13" s="92"/>
    </row>
    <row r="14" spans="1:16" x14ac:dyDescent="0.2">
      <c r="A14" s="51" t="s">
        <v>92</v>
      </c>
      <c r="B14" s="96">
        <v>7.8715017866704553</v>
      </c>
      <c r="C14" s="96">
        <v>9.3810211313820719</v>
      </c>
      <c r="D14" s="96">
        <v>9.5081307959389978</v>
      </c>
      <c r="E14" s="96">
        <v>9.4511788745677467</v>
      </c>
      <c r="F14" s="96">
        <v>9.3206124830597794</v>
      </c>
      <c r="G14" s="96">
        <v>9.334788741855311</v>
      </c>
      <c r="H14" s="96">
        <v>9.2764021803090841</v>
      </c>
      <c r="I14" s="96">
        <v>9.3720677427335488</v>
      </c>
      <c r="J14" s="96">
        <v>9.3232239511636124</v>
      </c>
      <c r="K14" s="96">
        <v>9.3360821112781132</v>
      </c>
      <c r="L14" s="96">
        <v>9.5845284741507211</v>
      </c>
      <c r="M14" s="96">
        <v>9.6836581531250943</v>
      </c>
      <c r="N14" s="95">
        <v>9.5884673980950712</v>
      </c>
      <c r="O14" s="95">
        <v>9.4263822069198717</v>
      </c>
      <c r="P14" s="95">
        <v>8.8348589462379739</v>
      </c>
    </row>
    <row r="15" spans="1:16" x14ac:dyDescent="0.2">
      <c r="A15" s="51" t="s">
        <v>91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9.700102880658438</v>
      </c>
      <c r="H15" s="96">
        <v>10.044064282011405</v>
      </c>
      <c r="I15" s="96">
        <v>11.16167484724031</v>
      </c>
      <c r="J15" s="96">
        <v>11.810815999999999</v>
      </c>
      <c r="K15" s="96">
        <v>12.01969205464431</v>
      </c>
      <c r="L15" s="96">
        <v>11.730361309481722</v>
      </c>
      <c r="M15" s="96">
        <v>10.831575427042601</v>
      </c>
      <c r="N15" s="95">
        <v>10.764738669982421</v>
      </c>
      <c r="O15" s="95">
        <v>10.232761837428072</v>
      </c>
      <c r="P15" s="95">
        <v>9.6680303591262504</v>
      </c>
    </row>
    <row r="16" spans="1:16" x14ac:dyDescent="0.2">
      <c r="A16" s="51" t="s">
        <v>90</v>
      </c>
      <c r="B16" s="96">
        <v>5.9472222222222229</v>
      </c>
      <c r="C16" s="96">
        <v>4.9728718428437793</v>
      </c>
      <c r="D16" s="96">
        <v>6.9518384256861729</v>
      </c>
      <c r="E16" s="96">
        <v>8.2016972165648347</v>
      </c>
      <c r="F16" s="96">
        <v>10.406817053664994</v>
      </c>
      <c r="G16" s="96">
        <v>9.9961204929256056</v>
      </c>
      <c r="H16" s="96">
        <v>7.8163635421524429</v>
      </c>
      <c r="I16" s="96">
        <v>8.2353205646974192</v>
      </c>
      <c r="J16" s="96">
        <v>8.4975774424146149</v>
      </c>
      <c r="K16" s="96">
        <v>8.6691523039043261</v>
      </c>
      <c r="L16" s="96">
        <v>9.2025842730236587</v>
      </c>
      <c r="M16" s="96">
        <v>8.9758989869892947</v>
      </c>
      <c r="N16" s="95">
        <v>9.0157748349869227</v>
      </c>
      <c r="O16" s="95">
        <v>9.0587087691069996</v>
      </c>
      <c r="P16" s="95">
        <v>9.0157931487718717</v>
      </c>
    </row>
    <row r="17" spans="1:16" x14ac:dyDescent="0.2">
      <c r="A17" s="51" t="s">
        <v>89</v>
      </c>
      <c r="B17" s="96">
        <v>8.4895247828308644</v>
      </c>
      <c r="C17" s="96">
        <v>9.7111036112048588</v>
      </c>
      <c r="D17" s="96">
        <v>6.9657999531506203</v>
      </c>
      <c r="E17" s="96">
        <v>8.1195549688855362</v>
      </c>
      <c r="F17" s="96">
        <v>9.7328616352201269</v>
      </c>
      <c r="G17" s="96">
        <v>11.38543764523625</v>
      </c>
      <c r="H17" s="96">
        <v>10.369147426802527</v>
      </c>
      <c r="I17" s="96">
        <v>17.580028328611899</v>
      </c>
      <c r="J17" s="96">
        <v>8.839414946293898</v>
      </c>
      <c r="K17" s="96">
        <v>9.942664748953975</v>
      </c>
      <c r="L17" s="96">
        <v>10.388040413533835</v>
      </c>
      <c r="M17" s="96">
        <v>10.487400422695496</v>
      </c>
      <c r="N17" s="95">
        <v>10.509187364359779</v>
      </c>
      <c r="O17" s="95">
        <v>9.8892214168809911</v>
      </c>
      <c r="P17" s="95">
        <v>10.118286631640396</v>
      </c>
    </row>
    <row r="18" spans="1:16" x14ac:dyDescent="0.2">
      <c r="A18" s="51" t="s">
        <v>88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11.513123738102104</v>
      </c>
      <c r="P18" s="94">
        <v>12.456710898412009</v>
      </c>
    </row>
    <row r="19" spans="1:16" x14ac:dyDescent="0.2">
      <c r="A19" s="49" t="s">
        <v>87</v>
      </c>
      <c r="B19" s="91">
        <v>7.8770089951826749</v>
      </c>
      <c r="C19" s="91">
        <v>9.1358598304330361</v>
      </c>
      <c r="D19" s="91">
        <v>9.2990831425314955</v>
      </c>
      <c r="E19" s="91">
        <v>9.2306193326000567</v>
      </c>
      <c r="F19" s="91">
        <v>9.4912923432277587</v>
      </c>
      <c r="G19" s="91">
        <v>9.510891375850731</v>
      </c>
      <c r="H19" s="91">
        <v>9.1821846353282499</v>
      </c>
      <c r="I19" s="91">
        <v>9.5994452878664021</v>
      </c>
      <c r="J19" s="91">
        <v>9.3840908029333452</v>
      </c>
      <c r="K19" s="91">
        <v>9.566040831633968</v>
      </c>
      <c r="L19" s="91">
        <v>9.8450595225509083</v>
      </c>
      <c r="M19" s="91">
        <v>9.7956776233656537</v>
      </c>
      <c r="N19" s="90">
        <v>9.7440484778531236</v>
      </c>
      <c r="O19" s="90">
        <v>9.5718358091535922</v>
      </c>
      <c r="P19" s="90">
        <v>9.1590071110808395</v>
      </c>
    </row>
    <row r="20" spans="1:16" x14ac:dyDescent="0.2">
      <c r="A20" s="51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92"/>
      <c r="O20" s="92"/>
      <c r="P20" s="92"/>
    </row>
    <row r="21" spans="1:16" x14ac:dyDescent="0.2">
      <c r="A21" s="51" t="s">
        <v>86</v>
      </c>
      <c r="B21" s="96">
        <v>9.321980613046895</v>
      </c>
      <c r="C21" s="96">
        <v>9.7545350848143659</v>
      </c>
      <c r="D21" s="96">
        <v>9.8870822367235096</v>
      </c>
      <c r="E21" s="96">
        <v>9.8934631991163791</v>
      </c>
      <c r="F21" s="96">
        <v>9.6817792985457665</v>
      </c>
      <c r="G21" s="96">
        <v>9.2691119575323171</v>
      </c>
      <c r="H21" s="96">
        <v>5.5790818543691012</v>
      </c>
      <c r="I21" s="96">
        <v>9.1561423341946604</v>
      </c>
      <c r="J21" s="96">
        <v>9.180862196584906</v>
      </c>
      <c r="K21" s="96">
        <v>9.5920119542092994</v>
      </c>
      <c r="L21" s="96">
        <v>9.2796688592651879</v>
      </c>
      <c r="M21" s="96">
        <v>9.4743516987835878</v>
      </c>
      <c r="N21" s="95">
        <v>9.3948412698412707</v>
      </c>
      <c r="O21" s="95">
        <v>9.1798512508451662</v>
      </c>
      <c r="P21" s="95">
        <v>8.5036758543068558</v>
      </c>
    </row>
    <row r="22" spans="1:16" x14ac:dyDescent="0.2">
      <c r="A22" s="51" t="s">
        <v>85</v>
      </c>
      <c r="B22" s="96">
        <v>6.1906557156321531</v>
      </c>
      <c r="C22" s="96">
        <v>6.1546081504702199</v>
      </c>
      <c r="D22" s="96">
        <v>6.5365468194389571</v>
      </c>
      <c r="E22" s="96">
        <v>6.0213578331941289</v>
      </c>
      <c r="F22" s="96">
        <v>6.1376670978870198</v>
      </c>
      <c r="G22" s="96">
        <v>6.1833893871449925</v>
      </c>
      <c r="H22" s="96">
        <v>5.9802458668927514</v>
      </c>
      <c r="I22" s="96">
        <v>7.2523886338255368</v>
      </c>
      <c r="J22" s="96">
        <v>6.567677772252611</v>
      </c>
      <c r="K22" s="96">
        <v>7.1832987211717132</v>
      </c>
      <c r="L22" s="96">
        <v>7.9400901396064638</v>
      </c>
      <c r="M22" s="96">
        <v>7.9775414994032774</v>
      </c>
      <c r="N22" s="95">
        <v>8.0610056085801443</v>
      </c>
      <c r="O22" s="95">
        <v>7.8365700097543671</v>
      </c>
      <c r="P22" s="95">
        <v>8.0086693383495557</v>
      </c>
    </row>
    <row r="23" spans="1:16" x14ac:dyDescent="0.2">
      <c r="A23" s="51" t="s">
        <v>84</v>
      </c>
      <c r="B23" s="94">
        <v>0</v>
      </c>
      <c r="C23" s="94">
        <v>0</v>
      </c>
      <c r="D23" s="94">
        <v>0</v>
      </c>
      <c r="E23" s="94">
        <v>0</v>
      </c>
      <c r="F23" s="94">
        <v>0</v>
      </c>
      <c r="G23" s="94">
        <v>4.4230769230769234</v>
      </c>
      <c r="H23" s="94">
        <v>1.6872309899569584</v>
      </c>
      <c r="I23" s="94">
        <v>6.7378223495701999</v>
      </c>
      <c r="J23" s="94">
        <v>6.0276134122287965</v>
      </c>
      <c r="K23" s="94">
        <v>5.7365903655620087</v>
      </c>
      <c r="L23" s="94">
        <v>5.3266224538133589</v>
      </c>
      <c r="M23" s="94">
        <v>5.454545454545455</v>
      </c>
      <c r="N23" s="93">
        <v>5.1237554865646073</v>
      </c>
      <c r="O23" s="93">
        <v>5.2822040208488454</v>
      </c>
      <c r="P23" s="93">
        <v>5.4855446384392454</v>
      </c>
    </row>
    <row r="24" spans="1:16" x14ac:dyDescent="0.2">
      <c r="A24" s="49" t="s">
        <v>83</v>
      </c>
      <c r="B24" s="91">
        <v>8.6408949803783752</v>
      </c>
      <c r="C24" s="91">
        <v>8.9378129267182533</v>
      </c>
      <c r="D24" s="91">
        <v>9.1669968864987261</v>
      </c>
      <c r="E24" s="91">
        <v>9.0452193005384505</v>
      </c>
      <c r="F24" s="91">
        <v>8.876784446240114</v>
      </c>
      <c r="G24" s="91">
        <v>8.4856679651437723</v>
      </c>
      <c r="H24" s="91">
        <v>5.6079176247125861</v>
      </c>
      <c r="I24" s="91">
        <v>8.7851837330370959</v>
      </c>
      <c r="J24" s="91">
        <v>8.5943122114313031</v>
      </c>
      <c r="K24" s="91">
        <v>8.9457331264546163</v>
      </c>
      <c r="L24" s="91">
        <v>8.7379272822783385</v>
      </c>
      <c r="M24" s="91">
        <v>8.9203604073198441</v>
      </c>
      <c r="N24" s="90">
        <v>8.5161592582851142</v>
      </c>
      <c r="O24" s="90">
        <v>8.2187075460046941</v>
      </c>
      <c r="P24" s="90">
        <v>7.7881643256571715</v>
      </c>
    </row>
    <row r="25" spans="1:16" x14ac:dyDescent="0.2">
      <c r="A25" s="51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92"/>
      <c r="O25" s="92"/>
      <c r="P25" s="92"/>
    </row>
    <row r="26" spans="1:16" x14ac:dyDescent="0.2">
      <c r="A26" s="51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92"/>
      <c r="O26" s="92"/>
      <c r="P26" s="92"/>
    </row>
    <row r="27" spans="1:16" x14ac:dyDescent="0.2">
      <c r="A27" s="49" t="s">
        <v>82</v>
      </c>
      <c r="B27" s="91">
        <v>8.3530828336468375</v>
      </c>
      <c r="C27" s="91">
        <v>8.4657205019015116</v>
      </c>
      <c r="D27" s="91">
        <v>8.6445255072113252</v>
      </c>
      <c r="E27" s="91">
        <v>8.6235739283850297</v>
      </c>
      <c r="F27" s="91">
        <v>8.675156660911906</v>
      </c>
      <c r="G27" s="91">
        <v>8.6722454161657314</v>
      </c>
      <c r="H27" s="91">
        <v>8.343041415158698</v>
      </c>
      <c r="I27" s="91">
        <v>8.2378512634163634</v>
      </c>
      <c r="J27" s="91">
        <v>8.2755477285337307</v>
      </c>
      <c r="K27" s="91">
        <v>9.0489634892093207</v>
      </c>
      <c r="L27" s="91">
        <v>9.2630803214205812</v>
      </c>
      <c r="M27" s="91">
        <v>9.573593368935315</v>
      </c>
      <c r="N27" s="90">
        <v>9.4905591863617751</v>
      </c>
      <c r="O27" s="90">
        <v>9.2909073413207039</v>
      </c>
      <c r="P27" s="90">
        <v>8.9391236986496843</v>
      </c>
    </row>
    <row r="28" spans="1:16" x14ac:dyDescent="0.2">
      <c r="A28" s="51"/>
      <c r="N28" s="82"/>
      <c r="O28" s="82"/>
      <c r="P28" s="82"/>
    </row>
    <row r="29" spans="1:16" x14ac:dyDescent="0.2">
      <c r="A29" s="47" t="s">
        <v>81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</row>
    <row r="30" spans="1:16" x14ac:dyDescent="0.2">
      <c r="A30" s="46" t="s">
        <v>80</v>
      </c>
      <c r="B30" s="45"/>
      <c r="C30" s="45"/>
      <c r="D30" s="45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</sheetData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R13" sqref="R13"/>
    </sheetView>
  </sheetViews>
  <sheetFormatPr defaultRowHeight="12.75" x14ac:dyDescent="0.2"/>
  <cols>
    <col min="1" max="1" width="20.85546875" customWidth="1"/>
    <col min="2" max="2" width="10.5703125" bestFit="1" customWidth="1"/>
  </cols>
  <sheetData>
    <row r="1" spans="1:18" ht="18" x14ac:dyDescent="0.25">
      <c r="A1" s="62" t="s">
        <v>111</v>
      </c>
    </row>
    <row r="2" spans="1:18" ht="18" x14ac:dyDescent="0.25">
      <c r="A2" s="62"/>
    </row>
    <row r="3" spans="1:18" ht="18" x14ac:dyDescent="0.25">
      <c r="A3" s="62"/>
      <c r="B3" s="56">
        <v>1995</v>
      </c>
      <c r="C3" s="56">
        <v>1996</v>
      </c>
      <c r="D3" s="56">
        <v>1997</v>
      </c>
      <c r="E3" s="56">
        <v>1998</v>
      </c>
      <c r="F3" s="56">
        <v>1999</v>
      </c>
      <c r="G3" s="56">
        <v>2000</v>
      </c>
      <c r="H3" s="56">
        <v>2001</v>
      </c>
      <c r="I3" s="56">
        <v>2002</v>
      </c>
      <c r="J3" s="56">
        <v>2003</v>
      </c>
      <c r="K3" s="56">
        <v>2004</v>
      </c>
      <c r="L3" s="56">
        <v>2005</v>
      </c>
      <c r="M3" s="56">
        <v>2006</v>
      </c>
      <c r="N3" s="56">
        <v>2007</v>
      </c>
      <c r="O3" s="56">
        <v>2008</v>
      </c>
      <c r="P3" s="56">
        <v>2009</v>
      </c>
    </row>
    <row r="4" spans="1:18" x14ac:dyDescent="0.2">
      <c r="A4" s="51" t="s">
        <v>99</v>
      </c>
      <c r="B4" s="88">
        <v>3.4739712967103431</v>
      </c>
      <c r="C4" s="88">
        <v>3.3294736664301881</v>
      </c>
      <c r="D4" s="88">
        <v>3.3976284652368123</v>
      </c>
      <c r="E4" s="88">
        <v>3.3796210996809801</v>
      </c>
      <c r="F4" s="88">
        <v>3.3244693391433007</v>
      </c>
      <c r="G4" s="88">
        <v>3.3509226986571559</v>
      </c>
      <c r="H4" s="88">
        <v>3.2187201417783942</v>
      </c>
      <c r="I4" s="88">
        <v>3.3300121864663264</v>
      </c>
      <c r="J4" s="88">
        <v>3.2201080249154241</v>
      </c>
      <c r="K4" s="88">
        <v>3.2925808631691447</v>
      </c>
      <c r="L4" s="88">
        <v>3.1776569393915937</v>
      </c>
      <c r="M4" s="88">
        <v>3.1587957756906122</v>
      </c>
      <c r="N4" s="88">
        <v>3.1936806510441547</v>
      </c>
      <c r="O4" s="88">
        <v>3.1118582708468141</v>
      </c>
      <c r="P4" s="88">
        <v>3.085007546385417</v>
      </c>
    </row>
    <row r="5" spans="1:18" x14ac:dyDescent="0.2">
      <c r="A5" s="51" t="s">
        <v>98</v>
      </c>
      <c r="B5" s="88">
        <v>4.2142321480831137</v>
      </c>
      <c r="C5" s="88">
        <v>4.134081375060326</v>
      </c>
      <c r="D5" s="88">
        <v>3.9296993370175421</v>
      </c>
      <c r="E5" s="88">
        <v>3.733608086839415</v>
      </c>
      <c r="F5" s="88">
        <v>3.5778455127710473</v>
      </c>
      <c r="G5" s="88">
        <v>3.5090036014405763</v>
      </c>
      <c r="H5" s="88">
        <v>3.3805786171250394</v>
      </c>
      <c r="I5" s="88">
        <v>3.0974494556765162</v>
      </c>
      <c r="J5" s="88">
        <v>3.0031727274934643</v>
      </c>
      <c r="K5" s="88">
        <v>2.9711420417404057</v>
      </c>
      <c r="L5" s="88">
        <v>3.0470573840694972</v>
      </c>
      <c r="M5" s="88">
        <v>3.0885401150849026</v>
      </c>
      <c r="N5" s="88">
        <v>3.1858364539963868</v>
      </c>
      <c r="O5" s="88">
        <v>2.9750258392987021</v>
      </c>
      <c r="P5" s="88">
        <v>2.810409435633987</v>
      </c>
    </row>
    <row r="6" spans="1:18" x14ac:dyDescent="0.2">
      <c r="A6" s="55" t="s">
        <v>97</v>
      </c>
      <c r="B6" s="88">
        <v>4.8527849089730566</v>
      </c>
      <c r="C6" s="88">
        <v>4.8350501206275709</v>
      </c>
      <c r="D6" s="88">
        <v>4.8171461489946017</v>
      </c>
      <c r="E6" s="88">
        <v>4.6994427896591899</v>
      </c>
      <c r="F6" s="88">
        <v>4.5159482900923926</v>
      </c>
      <c r="G6" s="88">
        <v>4.3264235252319594</v>
      </c>
      <c r="H6" s="88">
        <v>3.9780825519235825</v>
      </c>
      <c r="I6" s="88">
        <v>3.7925349294067967</v>
      </c>
      <c r="J6" s="88">
        <v>3.6252983539094652</v>
      </c>
      <c r="K6" s="88">
        <v>4.7499967599372726</v>
      </c>
      <c r="L6" s="88">
        <v>4.5154428754813862</v>
      </c>
      <c r="M6" s="88">
        <v>4.2279962823085091</v>
      </c>
      <c r="N6" s="88">
        <v>3.4779527905908414</v>
      </c>
      <c r="O6" s="88">
        <v>3.3727701260418783</v>
      </c>
      <c r="P6" s="88">
        <v>3.1358258077712144</v>
      </c>
    </row>
    <row r="7" spans="1:18" x14ac:dyDescent="0.2">
      <c r="A7" s="55" t="s">
        <v>96</v>
      </c>
      <c r="B7" s="88">
        <v>4.1925451127263038</v>
      </c>
      <c r="C7" s="88">
        <v>4.0889581676919002</v>
      </c>
      <c r="D7" s="88">
        <v>4.0157181981042065</v>
      </c>
      <c r="E7" s="88">
        <v>3.5929394381102613</v>
      </c>
      <c r="F7" s="88">
        <v>3.8639230047196627</v>
      </c>
      <c r="G7" s="88">
        <v>3.8960164906622277</v>
      </c>
      <c r="H7" s="88">
        <v>3.643947555773968</v>
      </c>
      <c r="I7" s="88">
        <v>3.4921537664388462</v>
      </c>
      <c r="J7" s="88">
        <v>3.5310280123307867</v>
      </c>
      <c r="K7" s="88">
        <v>3.5510081953272148</v>
      </c>
      <c r="L7" s="88">
        <v>3.5033689560797603</v>
      </c>
      <c r="M7" s="88">
        <v>3.5938614646175524</v>
      </c>
      <c r="N7" s="88">
        <v>3.4650662129170673</v>
      </c>
      <c r="O7" s="88">
        <v>3.3127165050906582</v>
      </c>
      <c r="P7" s="88">
        <v>3.0982504337767494</v>
      </c>
    </row>
    <row r="8" spans="1:18" x14ac:dyDescent="0.2">
      <c r="A8" s="51" t="s">
        <v>95</v>
      </c>
      <c r="B8" s="88">
        <v>3.8707221318951501</v>
      </c>
      <c r="C8" s="88">
        <v>3.8281889395533732</v>
      </c>
      <c r="D8" s="88">
        <v>3.8443127608466474</v>
      </c>
      <c r="E8" s="88">
        <v>3.8358249615263293</v>
      </c>
      <c r="F8" s="88">
        <v>3.8282846672735338</v>
      </c>
      <c r="G8" s="88">
        <v>3.671115109711601</v>
      </c>
      <c r="H8" s="88">
        <v>3.4093572080689634</v>
      </c>
      <c r="I8" s="88">
        <v>3.2025467921350805</v>
      </c>
      <c r="J8" s="88">
        <v>2.990476995604002</v>
      </c>
      <c r="K8" s="88">
        <v>3.240379143922949</v>
      </c>
      <c r="L8" s="88">
        <v>3.2614498729272929</v>
      </c>
      <c r="M8" s="88">
        <v>3.3590665983728605</v>
      </c>
      <c r="N8" s="88">
        <v>3.3301996868368708</v>
      </c>
      <c r="O8" s="88">
        <v>3.1406073063857023</v>
      </c>
      <c r="P8" s="88">
        <v>3.1198290512487721</v>
      </c>
    </row>
    <row r="9" spans="1:18" x14ac:dyDescent="0.2">
      <c r="A9" s="51" t="s">
        <v>1</v>
      </c>
      <c r="B9" s="88">
        <v>5.7724389344173366</v>
      </c>
      <c r="C9" s="88">
        <v>5.1807038741714919</v>
      </c>
      <c r="D9" s="88">
        <v>5.2420509026760183</v>
      </c>
      <c r="E9" s="88">
        <v>5.2483618513116292</v>
      </c>
      <c r="F9" s="88">
        <v>5.0931007307637195</v>
      </c>
      <c r="G9" s="88">
        <v>5.1959246353657358</v>
      </c>
      <c r="H9" s="88">
        <v>6.1773352468734126</v>
      </c>
      <c r="I9" s="88">
        <v>4.829835324507588</v>
      </c>
      <c r="J9" s="88">
        <v>4.3504889805796356</v>
      </c>
      <c r="K9" s="88">
        <v>4.2835235985687508</v>
      </c>
      <c r="L9" s="88">
        <v>4.3818230475880986</v>
      </c>
      <c r="M9" s="88">
        <v>4.0210840290673024</v>
      </c>
      <c r="N9" s="88">
        <v>4.0899879974436111</v>
      </c>
      <c r="O9" s="88">
        <v>3.7859666526765614</v>
      </c>
      <c r="P9" s="88">
        <v>3.5868169329794601</v>
      </c>
      <c r="Q9" s="88">
        <f>P9-G9</f>
        <v>-1.6091077023862757</v>
      </c>
    </row>
    <row r="10" spans="1:18" x14ac:dyDescent="0.2">
      <c r="A10" s="51" t="s">
        <v>103</v>
      </c>
      <c r="B10" s="89">
        <v>5.9971543969157333</v>
      </c>
      <c r="C10" s="89">
        <v>5.8135612216307093</v>
      </c>
      <c r="D10" s="89">
        <v>5.7494847597353296</v>
      </c>
      <c r="E10" s="89">
        <v>5.3924655018626373</v>
      </c>
      <c r="F10" s="89">
        <v>5.0156679165970051</v>
      </c>
      <c r="G10" s="89">
        <v>4.5820984373339</v>
      </c>
      <c r="H10" s="89">
        <v>4.025961593689571</v>
      </c>
      <c r="I10" s="89">
        <v>5.1532744176542709</v>
      </c>
      <c r="J10" s="89">
        <v>3.8447940191573866</v>
      </c>
      <c r="K10" s="89">
        <v>3.9922061052175795</v>
      </c>
      <c r="L10" s="89">
        <v>4.0576660556183937</v>
      </c>
      <c r="M10" s="66">
        <v>0</v>
      </c>
      <c r="N10" s="66">
        <v>0</v>
      </c>
      <c r="O10" s="66">
        <v>0</v>
      </c>
      <c r="P10" s="66">
        <v>0</v>
      </c>
      <c r="Q10">
        <f>Q9/G9</f>
        <v>-0.30968649765125245</v>
      </c>
    </row>
    <row r="11" spans="1:18" x14ac:dyDescent="0.2">
      <c r="A11" s="51"/>
      <c r="B11" s="108">
        <f>SUM(B9:B10)/2</f>
        <v>5.8847966656665349</v>
      </c>
      <c r="C11" s="108">
        <f t="shared" ref="C11:L11" si="0">SUM(C9:C10)/2</f>
        <v>5.4971325479011011</v>
      </c>
      <c r="D11" s="108">
        <f t="shared" si="0"/>
        <v>5.4957678312056739</v>
      </c>
      <c r="E11" s="108">
        <f t="shared" si="0"/>
        <v>5.3204136765871333</v>
      </c>
      <c r="F11" s="108">
        <f t="shared" si="0"/>
        <v>5.0543843236803623</v>
      </c>
      <c r="G11" s="108">
        <f t="shared" si="0"/>
        <v>4.8890115363498179</v>
      </c>
      <c r="H11" s="108">
        <f t="shared" si="0"/>
        <v>5.1016484202814922</v>
      </c>
      <c r="I11" s="108">
        <f t="shared" si="0"/>
        <v>4.991554871080929</v>
      </c>
      <c r="J11" s="108">
        <f t="shared" si="0"/>
        <v>4.0976414998685113</v>
      </c>
      <c r="K11" s="108">
        <f t="shared" si="0"/>
        <v>4.1378648518931653</v>
      </c>
      <c r="L11" s="108">
        <f t="shared" si="0"/>
        <v>4.2197445516032461</v>
      </c>
      <c r="M11" s="108">
        <f>SUM(M9:M10)</f>
        <v>4.0210840290673024</v>
      </c>
      <c r="N11" s="108">
        <f>SUM(N9:N10)</f>
        <v>4.0899879974436111</v>
      </c>
      <c r="O11" s="108">
        <f>SUM(O9:O10)</f>
        <v>3.7859666526765614</v>
      </c>
      <c r="P11" s="108">
        <f>SUM(P9:P10)</f>
        <v>3.5868169329794601</v>
      </c>
      <c r="R11" s="88">
        <f>P11-G11</f>
        <v>-1.3021946033703578</v>
      </c>
    </row>
    <row r="12" spans="1:18" x14ac:dyDescent="0.2">
      <c r="A12" s="49" t="s">
        <v>93</v>
      </c>
      <c r="B12" s="88">
        <v>4.3581275271450854</v>
      </c>
      <c r="C12" s="88">
        <v>4.2154504604106782</v>
      </c>
      <c r="D12" s="88">
        <v>4.2074490817227019</v>
      </c>
      <c r="E12" s="88">
        <v>4.083390003788173</v>
      </c>
      <c r="F12" s="88">
        <v>4.0231178260835074</v>
      </c>
      <c r="G12" s="88">
        <v>3.9588164686520271</v>
      </c>
      <c r="H12" s="88">
        <v>3.8032220020308984</v>
      </c>
      <c r="I12" s="88">
        <v>3.5969066295492071</v>
      </c>
      <c r="J12" s="88">
        <v>3.40187093757137</v>
      </c>
      <c r="K12" s="88">
        <v>3.6350682216192292</v>
      </c>
      <c r="L12" s="88">
        <v>3.5990190562801185</v>
      </c>
      <c r="M12" s="88">
        <v>3.5223789382098736</v>
      </c>
      <c r="N12" s="88">
        <v>3.4218052541321407</v>
      </c>
      <c r="O12" s="88">
        <v>3.2616193831326119</v>
      </c>
      <c r="P12" s="88">
        <v>3.1361381771794594</v>
      </c>
      <c r="Q12" s="88">
        <f>P12-G12</f>
        <v>-0.82267829147256766</v>
      </c>
      <c r="R12">
        <f>R11/G11</f>
        <v>-0.26635130510299193</v>
      </c>
    </row>
    <row r="13" spans="1:18" x14ac:dyDescent="0.2">
      <c r="A13" s="51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>
        <f>Q12/G12</f>
        <v>-0.2078091515449032</v>
      </c>
    </row>
    <row r="14" spans="1:18" x14ac:dyDescent="0.2">
      <c r="A14" s="51" t="s">
        <v>92</v>
      </c>
      <c r="B14" s="88">
        <v>7.6050092338625959</v>
      </c>
      <c r="C14" s="88">
        <v>8.9347444785166275</v>
      </c>
      <c r="D14" s="88">
        <v>8.6505955258647216</v>
      </c>
      <c r="E14" s="88">
        <v>8.4685423870900145</v>
      </c>
      <c r="F14" s="88">
        <v>7.982984490287607</v>
      </c>
      <c r="G14" s="88">
        <v>7.5945959562033991</v>
      </c>
      <c r="H14" s="88">
        <v>7.2971135680882036</v>
      </c>
      <c r="I14" s="88">
        <v>7.1090136220171383</v>
      </c>
      <c r="J14" s="88">
        <v>6.8511412694866269</v>
      </c>
      <c r="K14" s="88">
        <v>6.6517650404192228</v>
      </c>
      <c r="L14" s="88">
        <v>6.5288672474353611</v>
      </c>
      <c r="M14" s="88">
        <v>6.4850642223606538</v>
      </c>
      <c r="N14" s="88">
        <v>6.3655589289433019</v>
      </c>
      <c r="O14" s="88">
        <v>6.1095928311225194</v>
      </c>
      <c r="P14" s="88">
        <v>5.7051776279463242</v>
      </c>
    </row>
    <row r="15" spans="1:18" x14ac:dyDescent="0.2">
      <c r="A15" s="51" t="s">
        <v>91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88">
        <v>5.2129629629629628</v>
      </c>
      <c r="H15" s="88">
        <v>4.550717124589597</v>
      </c>
      <c r="I15" s="88">
        <v>4.419312831814084</v>
      </c>
      <c r="J15" s="88">
        <v>4.2828799999999996</v>
      </c>
      <c r="K15" s="88">
        <v>4.1314022022204959</v>
      </c>
      <c r="L15" s="88">
        <v>3.9460510499893942</v>
      </c>
      <c r="M15" s="88">
        <v>4.0934348631405637</v>
      </c>
      <c r="N15" s="88">
        <v>4.1988166187883209</v>
      </c>
      <c r="O15" s="88">
        <v>4.0338773345902315</v>
      </c>
      <c r="P15" s="88">
        <v>3.1672279346833698</v>
      </c>
    </row>
    <row r="16" spans="1:18" x14ac:dyDescent="0.2">
      <c r="A16" s="51" t="s">
        <v>90</v>
      </c>
      <c r="B16" s="88">
        <v>2.7722222222222221</v>
      </c>
      <c r="C16" s="88">
        <v>2.5062675397567822</v>
      </c>
      <c r="D16" s="88">
        <v>3.9502848265147592</v>
      </c>
      <c r="E16" s="88">
        <v>5.0902240325865584</v>
      </c>
      <c r="F16" s="88">
        <v>5.4520986156306881</v>
      </c>
      <c r="G16" s="88">
        <v>5.8007759014148794</v>
      </c>
      <c r="H16" s="88">
        <v>5.758225814809057</v>
      </c>
      <c r="I16" s="88">
        <v>5.9324701016095673</v>
      </c>
      <c r="J16" s="88">
        <v>5.7896743447180299</v>
      </c>
      <c r="K16" s="88">
        <v>5.7167428772423499</v>
      </c>
      <c r="L16" s="88">
        <v>5.8316633266533069</v>
      </c>
      <c r="M16" s="88">
        <v>5.6919199193432233</v>
      </c>
      <c r="N16" s="88">
        <v>5.4320851841089297</v>
      </c>
      <c r="O16" s="88">
        <v>5.2333065164923571</v>
      </c>
      <c r="P16" s="88">
        <v>5.1709726443768993</v>
      </c>
    </row>
    <row r="17" spans="1:16" x14ac:dyDescent="0.2">
      <c r="A17" s="51" t="s">
        <v>89</v>
      </c>
      <c r="B17" s="88">
        <v>7.4138988247317323</v>
      </c>
      <c r="C17" s="88">
        <v>6.1174485318933511</v>
      </c>
      <c r="D17" s="88">
        <v>4.9939095806980554</v>
      </c>
      <c r="E17" s="88">
        <v>4.1668866679238166</v>
      </c>
      <c r="F17" s="88">
        <v>5.0721698113207543</v>
      </c>
      <c r="G17" s="88">
        <v>5.6571649883810995</v>
      </c>
      <c r="H17" s="88">
        <v>5.2319102282987231</v>
      </c>
      <c r="I17" s="88">
        <v>8.2234419263456093</v>
      </c>
      <c r="J17" s="88">
        <v>4.5127599603869886</v>
      </c>
      <c r="K17" s="88">
        <v>4.66880230125523</v>
      </c>
      <c r="L17" s="88">
        <v>4.6862664473684212</v>
      </c>
      <c r="M17" s="88">
        <v>5.1022597951552591</v>
      </c>
      <c r="N17" s="88">
        <v>5.0680974198215578</v>
      </c>
      <c r="O17" s="88">
        <v>4.7237783493102645</v>
      </c>
      <c r="P17" s="88">
        <v>6.557501459427904</v>
      </c>
    </row>
    <row r="18" spans="1:16" x14ac:dyDescent="0.2">
      <c r="A18" s="51" t="s">
        <v>88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89">
        <v>3.5597057975194693</v>
      </c>
      <c r="P18" s="89">
        <v>3.7341744616053947</v>
      </c>
    </row>
    <row r="19" spans="1:16" x14ac:dyDescent="0.2">
      <c r="A19" s="49" t="s">
        <v>87</v>
      </c>
      <c r="B19" s="88">
        <v>7.5824807093831268</v>
      </c>
      <c r="C19" s="88">
        <v>8.4711182517884858</v>
      </c>
      <c r="D19" s="88">
        <v>8.3100471036785244</v>
      </c>
      <c r="E19" s="88">
        <v>7.8399920320795404</v>
      </c>
      <c r="F19" s="88">
        <v>7.4904280786557242</v>
      </c>
      <c r="G19" s="88">
        <v>7.2596277831792202</v>
      </c>
      <c r="H19" s="88">
        <v>6.9168307663816782</v>
      </c>
      <c r="I19" s="88">
        <v>6.8361789092607728</v>
      </c>
      <c r="J19" s="88">
        <v>6.3448497776117003</v>
      </c>
      <c r="K19" s="88">
        <v>6.1263577338677546</v>
      </c>
      <c r="L19" s="88">
        <v>5.9886790856997862</v>
      </c>
      <c r="M19" s="88">
        <v>5.9186956619246613</v>
      </c>
      <c r="N19" s="88">
        <v>5.7965091114071257</v>
      </c>
      <c r="O19" s="88">
        <v>5.503120613324695</v>
      </c>
      <c r="P19" s="88">
        <v>5.1035853607694825</v>
      </c>
    </row>
    <row r="20" spans="1:16" x14ac:dyDescent="0.2">
      <c r="A20" s="51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x14ac:dyDescent="0.2">
      <c r="A21" s="51" t="s">
        <v>86</v>
      </c>
      <c r="B21" s="88">
        <v>5.4042441708147759</v>
      </c>
      <c r="C21" s="88">
        <v>5.6831143982043644</v>
      </c>
      <c r="D21" s="88">
        <v>5.7606085733857304</v>
      </c>
      <c r="E21" s="88">
        <v>5.6155236469525054</v>
      </c>
      <c r="F21" s="88">
        <v>5.3926432848588535</v>
      </c>
      <c r="G21" s="88">
        <v>5.0141259034879884</v>
      </c>
      <c r="H21" s="88">
        <v>2.9795581358966783</v>
      </c>
      <c r="I21" s="88">
        <v>4.746689276485788</v>
      </c>
      <c r="J21" s="88">
        <v>4.6119604890374948</v>
      </c>
      <c r="K21" s="88">
        <v>4.7184429135852497</v>
      </c>
      <c r="L21" s="88">
        <v>4.4974113998449337</v>
      </c>
      <c r="M21" s="88">
        <v>4.4740802881887047</v>
      </c>
      <c r="N21" s="88">
        <v>4.4067944250871083</v>
      </c>
      <c r="O21" s="88">
        <v>4.0980875108664154</v>
      </c>
      <c r="P21" s="88">
        <v>3.6180464091573072</v>
      </c>
    </row>
    <row r="22" spans="1:16" x14ac:dyDescent="0.2">
      <c r="A22" s="51" t="s">
        <v>85</v>
      </c>
      <c r="B22" s="88">
        <v>1.9564896755162242</v>
      </c>
      <c r="C22" s="88">
        <v>1.9154491762511656</v>
      </c>
      <c r="D22" s="88">
        <v>2.2058047493403694</v>
      </c>
      <c r="E22" s="88">
        <v>1.8910944206008584</v>
      </c>
      <c r="F22" s="88">
        <v>1.842603550295858</v>
      </c>
      <c r="G22" s="88">
        <v>1.6211026615969581</v>
      </c>
      <c r="H22" s="88">
        <v>1.3389780154486037</v>
      </c>
      <c r="I22" s="88">
        <v>1.8809946714031971</v>
      </c>
      <c r="J22" s="88">
        <v>1.8493023255813954</v>
      </c>
      <c r="K22" s="88">
        <v>1.8791723599453445</v>
      </c>
      <c r="L22" s="88">
        <v>1.9876033057851239</v>
      </c>
      <c r="M22" s="88">
        <v>2.0338331410995769</v>
      </c>
      <c r="N22" s="88">
        <v>2.0060388444589523</v>
      </c>
      <c r="O22" s="88">
        <v>1.946498477598956</v>
      </c>
      <c r="P22" s="88">
        <v>1.8241311870016548</v>
      </c>
    </row>
    <row r="23" spans="1:16" x14ac:dyDescent="0.2">
      <c r="A23" s="51" t="s">
        <v>84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89">
        <v>11.527472527472527</v>
      </c>
      <c r="H23" s="89">
        <v>2.1965566714490676</v>
      </c>
      <c r="I23" s="89">
        <v>3.5429799426934099</v>
      </c>
      <c r="J23" s="89">
        <v>4.5029585798816569</v>
      </c>
      <c r="K23" s="89">
        <v>2.5725999316706525</v>
      </c>
      <c r="L23" s="89">
        <v>2.420416864045476</v>
      </c>
      <c r="M23" s="89">
        <v>4.6723747166960461</v>
      </c>
      <c r="N23" s="89">
        <v>2.8640402526496094</v>
      </c>
      <c r="O23" s="89">
        <v>2.7072060891867293</v>
      </c>
      <c r="P23" s="89">
        <v>2.864211493602884</v>
      </c>
    </row>
    <row r="24" spans="1:16" x14ac:dyDescent="0.2">
      <c r="A24" s="49" t="s">
        <v>83</v>
      </c>
      <c r="B24" s="88">
        <v>5.9797926550694083</v>
      </c>
      <c r="C24" s="88">
        <v>6.0828117888029132</v>
      </c>
      <c r="D24" s="88">
        <v>6.0985281630342483</v>
      </c>
      <c r="E24" s="88">
        <v>5.878299963406346</v>
      </c>
      <c r="F24" s="88">
        <v>5.6829501212076687</v>
      </c>
      <c r="G24" s="88">
        <v>5.3430231249014888</v>
      </c>
      <c r="H24" s="88">
        <v>3.3343568358064011</v>
      </c>
      <c r="I24" s="88">
        <v>5.0303861987845524</v>
      </c>
      <c r="J24" s="88">
        <v>4.6902165260308868</v>
      </c>
      <c r="K24" s="88">
        <v>4.7149728471683474</v>
      </c>
      <c r="L24" s="88">
        <v>4.4933773591985293</v>
      </c>
      <c r="M24" s="88">
        <v>4.7100545451160709</v>
      </c>
      <c r="N24" s="88">
        <v>4.3714985533929509</v>
      </c>
      <c r="O24" s="88">
        <v>4.134895640360627</v>
      </c>
      <c r="P24" s="88">
        <v>3.8996227965890244</v>
      </c>
    </row>
    <row r="25" spans="1:16" x14ac:dyDescent="0.2">
      <c r="A25" s="51"/>
    </row>
    <row r="26" spans="1:16" x14ac:dyDescent="0.2">
      <c r="A26" s="51"/>
    </row>
    <row r="27" spans="1:16" x14ac:dyDescent="0.2">
      <c r="A27" s="49" t="s">
        <v>82</v>
      </c>
      <c r="B27" s="88">
        <v>4.6619357730257569</v>
      </c>
      <c r="C27" s="88">
        <v>4.5985658521803119</v>
      </c>
      <c r="D27" s="88">
        <v>4.5970404411613472</v>
      </c>
      <c r="E27" s="88">
        <v>4.4855703806166325</v>
      </c>
      <c r="F27" s="88">
        <v>4.422092155279004</v>
      </c>
      <c r="G27" s="88">
        <v>4.3543181981259034</v>
      </c>
      <c r="H27" s="88">
        <v>4.1422023723518429</v>
      </c>
      <c r="I27" s="88">
        <v>4.0471909085104283</v>
      </c>
      <c r="J27" s="88">
        <v>3.8711403493786456</v>
      </c>
      <c r="K27" s="88">
        <v>4.0852588113960593</v>
      </c>
      <c r="L27" s="88">
        <v>4.0686582744951361</v>
      </c>
      <c r="M27" s="88">
        <v>4.075153896221015</v>
      </c>
      <c r="N27" s="88">
        <v>4.0033425532092686</v>
      </c>
      <c r="O27" s="88">
        <v>3.8503476589311396</v>
      </c>
      <c r="P27" s="88">
        <v>3.6893965916756648</v>
      </c>
    </row>
    <row r="28" spans="1:16" x14ac:dyDescent="0.2">
      <c r="A28" s="51"/>
    </row>
    <row r="29" spans="1:16" x14ac:dyDescent="0.2">
      <c r="A29" s="46" t="s">
        <v>80</v>
      </c>
    </row>
  </sheetData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A4" sqref="A4:P11"/>
    </sheetView>
  </sheetViews>
  <sheetFormatPr defaultRowHeight="12.75" x14ac:dyDescent="0.2"/>
  <cols>
    <col min="1" max="1" width="14.85546875" bestFit="1" customWidth="1"/>
    <col min="2" max="16" width="10.5703125" customWidth="1"/>
  </cols>
  <sheetData>
    <row r="1" spans="1:16" ht="18" x14ac:dyDescent="0.25">
      <c r="A1" s="62" t="s">
        <v>118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5.75" x14ac:dyDescent="0.25">
      <c r="A2" s="60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1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7"/>
      <c r="P3" s="57"/>
    </row>
    <row r="4" spans="1:16" x14ac:dyDescent="0.2">
      <c r="A4" s="51"/>
      <c r="B4" s="56">
        <v>1995</v>
      </c>
      <c r="C4" s="56">
        <v>1996</v>
      </c>
      <c r="D4" s="56">
        <v>1997</v>
      </c>
      <c r="E4" s="56">
        <v>1998</v>
      </c>
      <c r="F4" s="56">
        <v>1999</v>
      </c>
      <c r="G4" s="56">
        <v>2000</v>
      </c>
      <c r="H4" s="56">
        <v>2001</v>
      </c>
      <c r="I4" s="56">
        <v>2002</v>
      </c>
      <c r="J4" s="56">
        <v>2003</v>
      </c>
      <c r="K4" s="56">
        <v>2004</v>
      </c>
      <c r="L4" s="56">
        <v>2005</v>
      </c>
      <c r="M4" s="56">
        <v>2006</v>
      </c>
      <c r="N4" s="56">
        <v>2007</v>
      </c>
      <c r="O4" s="56">
        <v>2008</v>
      </c>
      <c r="P4" s="56">
        <v>2009</v>
      </c>
    </row>
    <row r="5" spans="1:16" x14ac:dyDescent="0.2">
      <c r="A5" s="51" t="s">
        <v>99</v>
      </c>
      <c r="B5" s="50">
        <v>85.342465753424662</v>
      </c>
      <c r="C5" s="50">
        <v>88.240437158469945</v>
      </c>
      <c r="D5" s="50">
        <v>90</v>
      </c>
      <c r="E5" s="50">
        <v>91.567123287671237</v>
      </c>
      <c r="F5" s="50">
        <v>112.48219178082192</v>
      </c>
      <c r="G5" s="50">
        <v>138.73224043715848</v>
      </c>
      <c r="H5" s="50">
        <v>171.29589041095889</v>
      </c>
      <c r="I5" s="50">
        <v>225.29041095890412</v>
      </c>
      <c r="J5" s="50">
        <v>218.96986301369864</v>
      </c>
      <c r="K5" s="50">
        <v>201.03005464480876</v>
      </c>
      <c r="L5" s="50">
        <v>219.69315068493151</v>
      </c>
      <c r="M5" s="50">
        <v>219.2027397260274</v>
      </c>
      <c r="N5" s="50">
        <v>206.21917808219177</v>
      </c>
      <c r="O5" s="50">
        <v>201.55068493150685</v>
      </c>
      <c r="P5" s="50">
        <v>210.55616438356165</v>
      </c>
    </row>
    <row r="6" spans="1:16" x14ac:dyDescent="0.2">
      <c r="A6" s="51" t="s">
        <v>98</v>
      </c>
      <c r="B6" s="50">
        <v>13.545205479452054</v>
      </c>
      <c r="C6" s="50">
        <v>16.44535519125683</v>
      </c>
      <c r="D6" s="50">
        <v>19.597260273972601</v>
      </c>
      <c r="E6" s="50">
        <v>27.460273972602739</v>
      </c>
      <c r="F6" s="50">
        <v>33.613698630136987</v>
      </c>
      <c r="G6" s="50">
        <v>71.822404371584696</v>
      </c>
      <c r="H6" s="50">
        <v>96.808219178082197</v>
      </c>
      <c r="I6" s="50">
        <v>119.61369863013698</v>
      </c>
      <c r="J6" s="50">
        <v>118.52602739726028</v>
      </c>
      <c r="K6" s="50">
        <v>138.23770491803279</v>
      </c>
      <c r="L6" s="50">
        <v>146.51780821917808</v>
      </c>
      <c r="M6" s="50">
        <v>160.68493150684932</v>
      </c>
      <c r="N6" s="50">
        <v>164.82739726027398</v>
      </c>
      <c r="O6" s="50">
        <v>183.61369863013698</v>
      </c>
      <c r="P6" s="50">
        <v>202.15890410958903</v>
      </c>
    </row>
    <row r="7" spans="1:16" x14ac:dyDescent="0.2">
      <c r="A7" s="55" t="s">
        <v>97</v>
      </c>
      <c r="B7" s="50">
        <v>84.671232876712324</v>
      </c>
      <c r="C7" s="50">
        <v>86.169398907103826</v>
      </c>
      <c r="D7" s="50">
        <v>90.945205479452056</v>
      </c>
      <c r="E7" s="50">
        <v>93.084931506849315</v>
      </c>
      <c r="F7" s="50">
        <v>109.61917808219178</v>
      </c>
      <c r="G7" s="50">
        <v>137.26229508196721</v>
      </c>
      <c r="H7" s="50">
        <v>173.34246575342465</v>
      </c>
      <c r="I7" s="50">
        <v>189.61369863013698</v>
      </c>
      <c r="J7" s="50">
        <v>175.97260273972603</v>
      </c>
      <c r="K7" s="53">
        <v>102.8688524590164</v>
      </c>
      <c r="L7" s="53">
        <v>118.79178082191781</v>
      </c>
      <c r="M7" s="53">
        <v>155.0958904109589</v>
      </c>
      <c r="N7" s="50">
        <v>192.08219178082192</v>
      </c>
      <c r="O7" s="50">
        <v>191.83287671232875</v>
      </c>
      <c r="P7" s="50">
        <v>194.79452054794521</v>
      </c>
    </row>
    <row r="8" spans="1:16" x14ac:dyDescent="0.2">
      <c r="A8" s="55" t="s">
        <v>96</v>
      </c>
      <c r="B8" s="50">
        <v>33.167123287671231</v>
      </c>
      <c r="C8" s="50">
        <v>42.456284153005463</v>
      </c>
      <c r="D8" s="50">
        <v>48</v>
      </c>
      <c r="E8" s="50">
        <v>48</v>
      </c>
      <c r="F8" s="50">
        <v>48</v>
      </c>
      <c r="G8" s="50">
        <v>48</v>
      </c>
      <c r="H8" s="50">
        <v>49.871232876712327</v>
      </c>
      <c r="I8" s="50">
        <v>56.30958904109589</v>
      </c>
      <c r="J8" s="50">
        <v>65.446575342465749</v>
      </c>
      <c r="K8" s="50">
        <v>67.071038251366119</v>
      </c>
      <c r="L8" s="50">
        <v>65.890410958904113</v>
      </c>
      <c r="M8" s="50">
        <v>61.712328767123289</v>
      </c>
      <c r="N8" s="50">
        <v>72.358904109589048</v>
      </c>
      <c r="O8" s="50">
        <v>68.501369863013693</v>
      </c>
      <c r="P8" s="50">
        <v>58.994520547945207</v>
      </c>
    </row>
    <row r="9" spans="1:16" x14ac:dyDescent="0.2">
      <c r="A9" s="51" t="s">
        <v>95</v>
      </c>
      <c r="B9" s="50">
        <v>88</v>
      </c>
      <c r="C9" s="50">
        <v>89.60928961748634</v>
      </c>
      <c r="D9" s="50">
        <v>92.139726027397259</v>
      </c>
      <c r="E9" s="50">
        <v>95.649315068493152</v>
      </c>
      <c r="F9" s="50">
        <v>97.876712328767127</v>
      </c>
      <c r="G9" s="50">
        <v>98</v>
      </c>
      <c r="H9" s="50">
        <v>97.832876712328769</v>
      </c>
      <c r="I9" s="50">
        <v>97.0054794520548</v>
      </c>
      <c r="J9" s="50">
        <v>96.416438356164377</v>
      </c>
      <c r="K9" s="50">
        <v>96.945355191256837</v>
      </c>
      <c r="L9" s="50">
        <v>96.882191780821913</v>
      </c>
      <c r="M9" s="50">
        <v>97</v>
      </c>
      <c r="N9" s="50">
        <v>97</v>
      </c>
      <c r="O9" s="50">
        <v>96.972602739726028</v>
      </c>
      <c r="P9" s="50">
        <v>96.668493150684938</v>
      </c>
    </row>
    <row r="10" spans="1:16" x14ac:dyDescent="0.2">
      <c r="A10" s="51" t="s">
        <v>1</v>
      </c>
      <c r="B10" s="54">
        <v>29.169863013698631</v>
      </c>
      <c r="C10" s="54">
        <v>33.918032786885249</v>
      </c>
      <c r="D10" s="54">
        <v>34</v>
      </c>
      <c r="E10" s="54">
        <v>33.865753424657534</v>
      </c>
      <c r="F10" s="54">
        <v>33.917808219178085</v>
      </c>
      <c r="G10" s="54">
        <v>33.915300546448087</v>
      </c>
      <c r="H10" s="54">
        <v>39.704109589041096</v>
      </c>
      <c r="I10" s="54">
        <v>59.909589041095892</v>
      </c>
      <c r="J10" s="54">
        <v>58.216438356164382</v>
      </c>
      <c r="K10" s="54">
        <v>58.590163934426229</v>
      </c>
      <c r="L10" s="54">
        <v>59</v>
      </c>
      <c r="M10" s="54">
        <v>72.610958904109594</v>
      </c>
      <c r="N10" s="54">
        <v>71.898630136986299</v>
      </c>
      <c r="O10" s="54">
        <v>71.328767123287676</v>
      </c>
      <c r="P10" s="54">
        <v>76.0054794520548</v>
      </c>
    </row>
    <row r="11" spans="1:16" x14ac:dyDescent="0.2">
      <c r="A11" s="51" t="s">
        <v>94</v>
      </c>
      <c r="B11" s="52">
        <v>13.698630136986301</v>
      </c>
      <c r="C11" s="52">
        <v>14</v>
      </c>
      <c r="D11" s="52">
        <v>14</v>
      </c>
      <c r="E11" s="52">
        <v>13.284931506849315</v>
      </c>
      <c r="F11" s="52">
        <v>12.43013698630137</v>
      </c>
      <c r="G11" s="52">
        <v>13</v>
      </c>
      <c r="H11" s="52">
        <v>13</v>
      </c>
      <c r="I11" s="52">
        <v>9.7232876712328764</v>
      </c>
      <c r="J11" s="52">
        <v>13.027397260273972</v>
      </c>
      <c r="K11" s="52">
        <v>12.991803278688524</v>
      </c>
      <c r="L11" s="52">
        <v>13.013698630136986</v>
      </c>
      <c r="M11" s="52">
        <v>0</v>
      </c>
      <c r="N11" s="52">
        <v>0</v>
      </c>
      <c r="O11" s="52">
        <v>0</v>
      </c>
      <c r="P11" s="52">
        <v>0</v>
      </c>
    </row>
    <row r="12" spans="1:16" x14ac:dyDescent="0.2">
      <c r="A12" s="49" t="s">
        <v>93</v>
      </c>
      <c r="B12" s="48">
        <v>347.59452054794525</v>
      </c>
      <c r="C12" s="48">
        <v>370.83879781420768</v>
      </c>
      <c r="D12" s="48">
        <v>388.68219178082194</v>
      </c>
      <c r="E12" s="48">
        <v>402.91232876712331</v>
      </c>
      <c r="F12" s="48">
        <v>447.93972602739728</v>
      </c>
      <c r="G12" s="48">
        <v>540.73224043715845</v>
      </c>
      <c r="H12" s="48">
        <v>641.8547945205479</v>
      </c>
      <c r="I12" s="48">
        <v>757.46575342465758</v>
      </c>
      <c r="J12" s="48">
        <v>746.57534246575347</v>
      </c>
      <c r="K12" s="48">
        <v>677.73497267759558</v>
      </c>
      <c r="L12" s="48">
        <v>719.78904109589041</v>
      </c>
      <c r="M12" s="48">
        <v>766.30684931506846</v>
      </c>
      <c r="N12" s="48">
        <v>804.38630136986296</v>
      </c>
      <c r="O12" s="48">
        <v>813.8</v>
      </c>
      <c r="P12" s="48">
        <v>839.17808219178085</v>
      </c>
    </row>
    <row r="13" spans="1:16" x14ac:dyDescent="0.2">
      <c r="A13" s="51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2">
      <c r="A14" s="51" t="s">
        <v>92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</row>
    <row r="15" spans="1:16" x14ac:dyDescent="0.2">
      <c r="A15" s="51" t="s">
        <v>91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</row>
    <row r="16" spans="1:16" x14ac:dyDescent="0.2">
      <c r="A16" s="51" t="s">
        <v>90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</row>
    <row r="17" spans="1:16" x14ac:dyDescent="0.2">
      <c r="A17" s="51" t="s">
        <v>89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</row>
    <row r="18" spans="1:16" x14ac:dyDescent="0.2">
      <c r="A18" s="51" t="s">
        <v>88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109">
        <v>0</v>
      </c>
      <c r="O18" s="52">
        <v>0</v>
      </c>
      <c r="P18" s="52">
        <v>0</v>
      </c>
    </row>
    <row r="19" spans="1:16" x14ac:dyDescent="0.2">
      <c r="A19" s="49" t="s">
        <v>87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</row>
    <row r="20" spans="1:16" x14ac:dyDescent="0.2">
      <c r="A20" s="51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">
      <c r="A21" s="51" t="s">
        <v>86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2.7890410958904108</v>
      </c>
      <c r="I21" s="50">
        <v>5.2575342465753421</v>
      </c>
      <c r="J21" s="50">
        <v>8.7260273972602747</v>
      </c>
      <c r="K21" s="50">
        <v>11.855191256830601</v>
      </c>
      <c r="L21" s="50">
        <v>14.230136986301369</v>
      </c>
      <c r="M21" s="50">
        <v>19.668493150684931</v>
      </c>
      <c r="N21" s="50">
        <v>34.172602739726024</v>
      </c>
      <c r="O21" s="50">
        <v>47.898630136986299</v>
      </c>
      <c r="P21" s="50">
        <v>60.904109589041099</v>
      </c>
    </row>
    <row r="22" spans="1:16" x14ac:dyDescent="0.2">
      <c r="A22" s="51" t="s">
        <v>85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</row>
    <row r="23" spans="1:16" x14ac:dyDescent="0.2">
      <c r="A23" s="51" t="s">
        <v>84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</row>
    <row r="24" spans="1:16" x14ac:dyDescent="0.2">
      <c r="A24" s="49" t="s">
        <v>83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2.7890410958904108</v>
      </c>
      <c r="I24" s="48">
        <v>5.2575342465753421</v>
      </c>
      <c r="J24" s="48">
        <v>8.7260273972602747</v>
      </c>
      <c r="K24" s="48">
        <v>11.855191256830601</v>
      </c>
      <c r="L24" s="48">
        <v>14.230136986301369</v>
      </c>
      <c r="M24" s="48">
        <v>19.668493150684931</v>
      </c>
      <c r="N24" s="48">
        <v>34.172602739726024</v>
      </c>
      <c r="O24" s="48">
        <v>47.898630136986299</v>
      </c>
      <c r="P24" s="48">
        <v>60.904109589041099</v>
      </c>
    </row>
    <row r="25" spans="1:16" x14ac:dyDescent="0.2">
      <c r="A25" s="51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">
      <c r="A26" s="51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">
      <c r="A27" s="49" t="s">
        <v>82</v>
      </c>
      <c r="B27" s="48">
        <v>347.59452054794525</v>
      </c>
      <c r="C27" s="48">
        <v>370.83879781420768</v>
      </c>
      <c r="D27" s="48">
        <v>388.68219178082194</v>
      </c>
      <c r="E27" s="48">
        <v>402.91232876712331</v>
      </c>
      <c r="F27" s="48">
        <v>447.93972602739728</v>
      </c>
      <c r="G27" s="48">
        <v>540.73224043715845</v>
      </c>
      <c r="H27" s="48">
        <v>644.64383561643831</v>
      </c>
      <c r="I27" s="48">
        <v>762.72328767123292</v>
      </c>
      <c r="J27" s="48">
        <v>755.30136986301375</v>
      </c>
      <c r="K27" s="48">
        <v>689.59016393442619</v>
      </c>
      <c r="L27" s="48">
        <v>734.01917808219173</v>
      </c>
      <c r="M27" s="48">
        <v>785.97534246575344</v>
      </c>
      <c r="N27" s="48">
        <v>838.55890410958898</v>
      </c>
      <c r="O27" s="48">
        <v>861.69863013698625</v>
      </c>
      <c r="P27" s="48">
        <v>900.08219178082197</v>
      </c>
    </row>
    <row r="28" spans="1:16" x14ac:dyDescent="0.2">
      <c r="A28" s="49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 x14ac:dyDescent="0.2">
      <c r="A29" s="47" t="s">
        <v>81</v>
      </c>
    </row>
    <row r="30" spans="1:16" x14ac:dyDescent="0.2">
      <c r="A30" s="46" t="s">
        <v>80</v>
      </c>
      <c r="B30" s="45"/>
      <c r="C30" s="45"/>
      <c r="D30" s="45"/>
    </row>
  </sheetData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K9" sqref="K9"/>
    </sheetView>
  </sheetViews>
  <sheetFormatPr defaultRowHeight="12.75" x14ac:dyDescent="0.2"/>
  <cols>
    <col min="1" max="1" width="14.85546875" bestFit="1" customWidth="1"/>
    <col min="2" max="16" width="10.5703125" customWidth="1"/>
  </cols>
  <sheetData>
    <row r="1" spans="1:16" ht="18" x14ac:dyDescent="0.25">
      <c r="A1" s="62" t="s">
        <v>123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5.75" x14ac:dyDescent="0.25">
      <c r="A2" s="60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1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7"/>
      <c r="P3" s="57"/>
    </row>
    <row r="4" spans="1:16" x14ac:dyDescent="0.2">
      <c r="A4" s="51"/>
      <c r="B4" s="56">
        <v>1995</v>
      </c>
      <c r="C4" s="56">
        <v>1996</v>
      </c>
      <c r="D4" s="56">
        <v>1997</v>
      </c>
      <c r="E4" s="56">
        <v>1998</v>
      </c>
      <c r="F4" s="56">
        <v>1999</v>
      </c>
      <c r="G4" s="56">
        <v>2000</v>
      </c>
      <c r="H4" s="56">
        <v>2001</v>
      </c>
      <c r="I4" s="56">
        <v>2002</v>
      </c>
      <c r="J4" s="56">
        <v>2003</v>
      </c>
      <c r="K4" s="56">
        <v>2004</v>
      </c>
      <c r="L4" s="56">
        <v>2005</v>
      </c>
      <c r="M4" s="56">
        <v>2006</v>
      </c>
      <c r="N4" s="56">
        <v>2007</v>
      </c>
      <c r="O4" s="56">
        <v>2008</v>
      </c>
      <c r="P4" s="56">
        <v>2009</v>
      </c>
    </row>
    <row r="5" spans="1:16" x14ac:dyDescent="0.2">
      <c r="A5" s="51" t="s">
        <v>99</v>
      </c>
      <c r="B5" s="114">
        <v>147.0054794520548</v>
      </c>
      <c r="C5" s="114">
        <v>143.14480874316939</v>
      </c>
      <c r="D5" s="114">
        <v>137.51780821917808</v>
      </c>
      <c r="E5" s="114">
        <v>137.81095890410958</v>
      </c>
      <c r="F5" s="114">
        <v>144.94246575342467</v>
      </c>
      <c r="G5" s="114">
        <v>149.66120218579235</v>
      </c>
      <c r="H5" s="114">
        <v>151.34520547945206</v>
      </c>
      <c r="I5" s="114">
        <v>160.26575342465753</v>
      </c>
      <c r="J5" s="114">
        <v>148.06575342465754</v>
      </c>
      <c r="K5" s="114">
        <v>152.11475409836066</v>
      </c>
      <c r="L5" s="114">
        <v>152.98630136986301</v>
      </c>
      <c r="M5" s="114">
        <v>154.27945205479452</v>
      </c>
      <c r="N5" s="114">
        <v>154.0054794520548</v>
      </c>
      <c r="O5" s="114">
        <v>151.7178082191781</v>
      </c>
      <c r="P5" s="114">
        <v>130.82739726027398</v>
      </c>
    </row>
    <row r="6" spans="1:16" x14ac:dyDescent="0.2">
      <c r="A6" s="51" t="s">
        <v>98</v>
      </c>
      <c r="B6" s="114">
        <v>19.210958904109589</v>
      </c>
      <c r="C6" s="114">
        <v>16.10928961748634</v>
      </c>
      <c r="D6" s="114">
        <v>28.410958904109588</v>
      </c>
      <c r="E6" s="114">
        <v>36.435616438356163</v>
      </c>
      <c r="F6" s="114">
        <v>41.939726027397263</v>
      </c>
      <c r="G6" s="114">
        <v>39.311475409836063</v>
      </c>
      <c r="H6" s="114">
        <v>37.536986301369865</v>
      </c>
      <c r="I6" s="114">
        <v>39.416438356164385</v>
      </c>
      <c r="J6" s="114">
        <v>40.010958904109586</v>
      </c>
      <c r="K6" s="114">
        <v>41.860655737704917</v>
      </c>
      <c r="L6" s="114">
        <v>40.747945205479454</v>
      </c>
      <c r="M6" s="114">
        <v>41.909589041095892</v>
      </c>
      <c r="N6" s="114">
        <v>41.986301369863014</v>
      </c>
      <c r="O6" s="114">
        <v>45.172602739726024</v>
      </c>
      <c r="P6" s="114">
        <v>44.167123287671231</v>
      </c>
    </row>
    <row r="7" spans="1:16" x14ac:dyDescent="0.2">
      <c r="A7" s="55" t="s">
        <v>97</v>
      </c>
      <c r="B7" s="114">
        <v>122.48219178082192</v>
      </c>
      <c r="C7" s="114">
        <v>121.12841530054645</v>
      </c>
      <c r="D7" s="114">
        <v>128.73424657534247</v>
      </c>
      <c r="E7" s="114">
        <v>135.15616438356165</v>
      </c>
      <c r="F7" s="114">
        <v>137.13150684931506</v>
      </c>
      <c r="G7" s="114">
        <v>142.89071038251367</v>
      </c>
      <c r="H7" s="114">
        <v>146.43835616438355</v>
      </c>
      <c r="I7" s="114">
        <v>144.46301369863014</v>
      </c>
      <c r="J7" s="114">
        <v>142.76712328767124</v>
      </c>
      <c r="K7" s="117">
        <v>126.30601092896175</v>
      </c>
      <c r="L7" s="117">
        <v>113.01643835616439</v>
      </c>
      <c r="M7" s="117">
        <v>92.131506849315073</v>
      </c>
      <c r="N7" s="114">
        <v>109.8054794520548</v>
      </c>
      <c r="O7" s="114">
        <v>106.6</v>
      </c>
      <c r="P7" s="114">
        <v>108.32602739726028</v>
      </c>
    </row>
    <row r="8" spans="1:16" x14ac:dyDescent="0.2">
      <c r="A8" s="55" t="s">
        <v>96</v>
      </c>
      <c r="B8" s="114">
        <v>69.991780821917814</v>
      </c>
      <c r="C8" s="114">
        <v>72.095628415300553</v>
      </c>
      <c r="D8" s="114">
        <v>76.273972602739732</v>
      </c>
      <c r="E8" s="114">
        <v>79.742465753424653</v>
      </c>
      <c r="F8" s="114">
        <v>83.802739726027397</v>
      </c>
      <c r="G8" s="114">
        <v>87.030054644808743</v>
      </c>
      <c r="H8" s="114">
        <v>89.564383561643837</v>
      </c>
      <c r="I8" s="114">
        <v>81.147945205479445</v>
      </c>
      <c r="J8" s="114">
        <v>66.235616438356161</v>
      </c>
      <c r="K8" s="114">
        <v>64.920765027322403</v>
      </c>
      <c r="L8" s="114">
        <v>67.317808219178076</v>
      </c>
      <c r="M8" s="114">
        <v>64.164383561643831</v>
      </c>
      <c r="N8" s="114">
        <v>58.975342465753428</v>
      </c>
      <c r="O8" s="114">
        <v>61.61643835616438</v>
      </c>
      <c r="P8" s="114">
        <v>47.487671232876714</v>
      </c>
    </row>
    <row r="9" spans="1:16" x14ac:dyDescent="0.2">
      <c r="A9" s="51" t="s">
        <v>95</v>
      </c>
      <c r="B9" s="114">
        <v>135.40273972602739</v>
      </c>
      <c r="C9" s="114">
        <v>138.81693989071039</v>
      </c>
      <c r="D9" s="114">
        <v>145.37808219178083</v>
      </c>
      <c r="E9" s="114">
        <v>152.72054794520548</v>
      </c>
      <c r="F9" s="114">
        <v>153.14246575342466</v>
      </c>
      <c r="G9" s="114">
        <v>156.16666666666666</v>
      </c>
      <c r="H9" s="114">
        <v>150.06575342465754</v>
      </c>
      <c r="I9" s="114">
        <v>156.29589041095889</v>
      </c>
      <c r="J9" s="114">
        <v>149.72602739726028</v>
      </c>
      <c r="K9" s="114">
        <v>128.32513661202185</v>
      </c>
      <c r="L9" s="114">
        <v>116.92054794520548</v>
      </c>
      <c r="M9" s="114">
        <v>117</v>
      </c>
      <c r="N9" s="114">
        <v>116.99178082191781</v>
      </c>
      <c r="O9" s="114">
        <v>116.08767123287672</v>
      </c>
      <c r="P9" s="114">
        <v>112.75342465753425</v>
      </c>
    </row>
    <row r="10" spans="1:16" x14ac:dyDescent="0.2">
      <c r="A10" s="51" t="s">
        <v>1</v>
      </c>
      <c r="B10" s="116">
        <v>8.3041095890410954</v>
      </c>
      <c r="C10" s="116">
        <v>11.437158469945356</v>
      </c>
      <c r="D10" s="116">
        <v>12.016438356164384</v>
      </c>
      <c r="E10" s="116">
        <v>12.605479452054794</v>
      </c>
      <c r="F10" s="116">
        <v>12.005479452054795</v>
      </c>
      <c r="G10" s="116">
        <v>14.901639344262295</v>
      </c>
      <c r="H10" s="116">
        <v>15.545205479452054</v>
      </c>
      <c r="I10" s="116">
        <v>19.841095890410958</v>
      </c>
      <c r="J10" s="116">
        <v>19.019178082191782</v>
      </c>
      <c r="K10" s="116">
        <v>18.78688524590164</v>
      </c>
      <c r="L10" s="116">
        <v>18.838356164383562</v>
      </c>
      <c r="M10" s="116">
        <v>18.934246575342467</v>
      </c>
      <c r="N10" s="116">
        <v>11.575342465753424</v>
      </c>
      <c r="O10" s="116">
        <v>19.054794520547944</v>
      </c>
      <c r="P10" s="116">
        <v>20.698630136986303</v>
      </c>
    </row>
    <row r="11" spans="1:16" x14ac:dyDescent="0.2">
      <c r="A11" s="51" t="s">
        <v>94</v>
      </c>
      <c r="B11" s="115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</row>
    <row r="12" spans="1:16" x14ac:dyDescent="0.2">
      <c r="A12" s="49" t="s">
        <v>93</v>
      </c>
      <c r="B12" s="113">
        <v>502.39726027397262</v>
      </c>
      <c r="C12" s="113">
        <v>502.73224043715851</v>
      </c>
      <c r="D12" s="113">
        <v>528.33150684931502</v>
      </c>
      <c r="E12" s="113">
        <v>554.47123287671229</v>
      </c>
      <c r="F12" s="113">
        <v>572.9643835616439</v>
      </c>
      <c r="G12" s="113">
        <v>589.96174863387978</v>
      </c>
      <c r="H12" s="113">
        <v>590.49589041095896</v>
      </c>
      <c r="I12" s="113">
        <v>601.43013698630136</v>
      </c>
      <c r="J12" s="113">
        <v>565.82465753424651</v>
      </c>
      <c r="K12" s="113">
        <v>532.31420765027326</v>
      </c>
      <c r="L12" s="113">
        <v>509.82739726027398</v>
      </c>
      <c r="M12" s="113">
        <v>488.41917808219176</v>
      </c>
      <c r="N12" s="113">
        <v>493.33972602739726</v>
      </c>
      <c r="O12" s="113">
        <v>500.24931506849316</v>
      </c>
      <c r="P12" s="113">
        <v>464.26027397260276</v>
      </c>
    </row>
    <row r="13" spans="1:16" x14ac:dyDescent="0.2">
      <c r="A13" s="51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</row>
    <row r="14" spans="1:16" x14ac:dyDescent="0.2">
      <c r="A14" s="51" t="s">
        <v>92</v>
      </c>
      <c r="B14" s="114">
        <v>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</row>
    <row r="15" spans="1:16" x14ac:dyDescent="0.2">
      <c r="A15" s="51" t="s">
        <v>91</v>
      </c>
      <c r="B15" s="114">
        <v>0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</row>
    <row r="16" spans="1:16" x14ac:dyDescent="0.2">
      <c r="A16" s="51" t="s">
        <v>90</v>
      </c>
      <c r="B16" s="114">
        <v>0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</row>
    <row r="17" spans="1:16" x14ac:dyDescent="0.2">
      <c r="A17" s="51" t="s">
        <v>89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</row>
    <row r="18" spans="1:16" x14ac:dyDescent="0.2">
      <c r="A18" s="51" t="s">
        <v>88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</row>
    <row r="19" spans="1:16" x14ac:dyDescent="0.2">
      <c r="A19" s="49" t="s">
        <v>87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</row>
    <row r="20" spans="1:16" x14ac:dyDescent="0.2">
      <c r="A20" s="51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</row>
    <row r="21" spans="1:16" x14ac:dyDescent="0.2">
      <c r="A21" s="51" t="s">
        <v>86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</row>
    <row r="22" spans="1:16" x14ac:dyDescent="0.2">
      <c r="A22" s="51" t="s">
        <v>85</v>
      </c>
      <c r="B22" s="114">
        <v>7.4301369863013695</v>
      </c>
      <c r="C22" s="114">
        <v>8.7896174863387984</v>
      </c>
      <c r="D22" s="114">
        <v>8.3068493150684937</v>
      </c>
      <c r="E22" s="114">
        <v>10.213698630136987</v>
      </c>
      <c r="F22" s="114">
        <v>11.575342465753424</v>
      </c>
      <c r="G22" s="114">
        <v>14.371584699453551</v>
      </c>
      <c r="H22" s="114">
        <v>18.443835616438356</v>
      </c>
      <c r="I22" s="114">
        <v>12.33972602739726</v>
      </c>
      <c r="J22" s="114">
        <v>14.726027397260275</v>
      </c>
      <c r="K22" s="114">
        <v>13.997267759562842</v>
      </c>
      <c r="L22" s="114">
        <v>13.923287671232877</v>
      </c>
      <c r="M22" s="114">
        <v>14.252054794520548</v>
      </c>
      <c r="N22" s="114">
        <v>16.786301369863015</v>
      </c>
      <c r="O22" s="114">
        <v>18.895890410958906</v>
      </c>
      <c r="P22" s="114">
        <v>18.210958904109589</v>
      </c>
    </row>
    <row r="23" spans="1:16" x14ac:dyDescent="0.2">
      <c r="A23" s="51" t="s">
        <v>84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</row>
    <row r="24" spans="1:16" x14ac:dyDescent="0.2">
      <c r="A24" s="49" t="s">
        <v>83</v>
      </c>
      <c r="B24" s="113">
        <v>7.4301369863013695</v>
      </c>
      <c r="C24" s="113">
        <v>8.7896174863387984</v>
      </c>
      <c r="D24" s="113">
        <v>8.3068493150684937</v>
      </c>
      <c r="E24" s="113">
        <v>10.213698630136987</v>
      </c>
      <c r="F24" s="113">
        <v>11.575342465753424</v>
      </c>
      <c r="G24" s="113">
        <v>14.371584699453551</v>
      </c>
      <c r="H24" s="113">
        <v>18.443835616438356</v>
      </c>
      <c r="I24" s="113">
        <v>12.33972602739726</v>
      </c>
      <c r="J24" s="113">
        <v>14.726027397260275</v>
      </c>
      <c r="K24" s="113">
        <v>13.997267759562842</v>
      </c>
      <c r="L24" s="113">
        <v>13.923287671232877</v>
      </c>
      <c r="M24" s="113">
        <v>14.252054794520548</v>
      </c>
      <c r="N24" s="113">
        <v>16.786301369863015</v>
      </c>
      <c r="O24" s="113">
        <v>18.895890410958906</v>
      </c>
      <c r="P24" s="113">
        <v>18.210958904109589</v>
      </c>
    </row>
    <row r="25" spans="1:16" x14ac:dyDescent="0.2">
      <c r="A25" s="51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</row>
    <row r="26" spans="1:16" x14ac:dyDescent="0.2">
      <c r="A26" s="51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</row>
    <row r="27" spans="1:16" x14ac:dyDescent="0.2">
      <c r="A27" s="49" t="s">
        <v>82</v>
      </c>
      <c r="B27" s="113">
        <v>509.82739726027398</v>
      </c>
      <c r="C27" s="113">
        <v>511.52185792349729</v>
      </c>
      <c r="D27" s="113">
        <v>536.63835616438348</v>
      </c>
      <c r="E27" s="113">
        <v>564.68493150684924</v>
      </c>
      <c r="F27" s="113">
        <v>584.53972602739736</v>
      </c>
      <c r="G27" s="113">
        <v>604.33333333333337</v>
      </c>
      <c r="H27" s="113">
        <v>608.93972602739734</v>
      </c>
      <c r="I27" s="113">
        <v>613.76986301369857</v>
      </c>
      <c r="J27" s="113">
        <v>580.55068493150679</v>
      </c>
      <c r="K27" s="113">
        <v>546.31147540983613</v>
      </c>
      <c r="L27" s="113">
        <v>523.75068493150684</v>
      </c>
      <c r="M27" s="113">
        <v>502.67123287671234</v>
      </c>
      <c r="N27" s="113">
        <v>510.12602739726026</v>
      </c>
      <c r="O27" s="113">
        <v>519.1452054794521</v>
      </c>
      <c r="P27" s="113">
        <v>482.47123287671235</v>
      </c>
    </row>
    <row r="28" spans="1:16" x14ac:dyDescent="0.2">
      <c r="A28" s="49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</row>
    <row r="29" spans="1:16" x14ac:dyDescent="0.2">
      <c r="A29" s="47" t="s">
        <v>81</v>
      </c>
    </row>
    <row r="30" spans="1:16" x14ac:dyDescent="0.2">
      <c r="A30" s="46" t="s">
        <v>80</v>
      </c>
      <c r="B30" s="45"/>
      <c r="C30" s="45"/>
      <c r="D30" s="45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47" sqref="B47"/>
    </sheetView>
  </sheetViews>
  <sheetFormatPr defaultRowHeight="12.75" x14ac:dyDescent="0.2"/>
  <cols>
    <col min="1" max="1" width="24.5703125" customWidth="1"/>
  </cols>
  <sheetData>
    <row r="1" spans="1:2" x14ac:dyDescent="0.2">
      <c r="A1">
        <v>2000</v>
      </c>
    </row>
    <row r="2" spans="1:2" x14ac:dyDescent="0.2">
      <c r="A2" t="s">
        <v>2</v>
      </c>
      <c r="B2" s="19">
        <v>347.94262295081967</v>
      </c>
    </row>
    <row r="3" spans="1:2" x14ac:dyDescent="0.2">
      <c r="A3" t="s">
        <v>38</v>
      </c>
      <c r="B3" s="19">
        <v>33.915300546448087</v>
      </c>
    </row>
    <row r="4" spans="1:2" x14ac:dyDescent="0.2">
      <c r="A4" t="s">
        <v>39</v>
      </c>
      <c r="B4" s="19">
        <v>14.901639344262295</v>
      </c>
    </row>
    <row r="7" spans="1:2" x14ac:dyDescent="0.2">
      <c r="A7">
        <v>2009</v>
      </c>
    </row>
    <row r="8" spans="1:2" x14ac:dyDescent="0.2">
      <c r="A8" t="s">
        <v>2</v>
      </c>
      <c r="B8" s="19">
        <v>255.3041095890411</v>
      </c>
    </row>
    <row r="9" spans="1:2" x14ac:dyDescent="0.2">
      <c r="A9" t="s">
        <v>38</v>
      </c>
      <c r="B9" s="19">
        <v>76.0054794520548</v>
      </c>
    </row>
    <row r="10" spans="1:2" x14ac:dyDescent="0.2">
      <c r="A10" t="s">
        <v>39</v>
      </c>
      <c r="B10" s="19">
        <v>20.698630136986303</v>
      </c>
    </row>
    <row r="41" spans="2:5" x14ac:dyDescent="0.2">
      <c r="E41">
        <f>(328-255)/348</f>
        <v>0.20977011494252873</v>
      </c>
    </row>
    <row r="46" spans="2:5" x14ac:dyDescent="0.2">
      <c r="B46">
        <f>(76-34)/34</f>
        <v>1.2352941176470589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D37" sqref="D37"/>
    </sheetView>
  </sheetViews>
  <sheetFormatPr defaultRowHeight="12.75" x14ac:dyDescent="0.2"/>
  <cols>
    <col min="1" max="1" width="14.85546875" bestFit="1" customWidth="1"/>
    <col min="2" max="16" width="10.5703125" customWidth="1"/>
  </cols>
  <sheetData>
    <row r="1" spans="1:16" ht="18" x14ac:dyDescent="0.25">
      <c r="A1" s="62" t="s">
        <v>101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ht="15.75" x14ac:dyDescent="0.25">
      <c r="A2" s="60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6" x14ac:dyDescent="0.2">
      <c r="A3" s="51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7"/>
      <c r="P3" s="57"/>
    </row>
    <row r="4" spans="1:16" x14ac:dyDescent="0.2">
      <c r="A4" s="51"/>
      <c r="B4" s="56">
        <v>1995</v>
      </c>
      <c r="C4" s="56">
        <v>1996</v>
      </c>
      <c r="D4" s="56">
        <v>1997</v>
      </c>
      <c r="E4" s="56">
        <v>1998</v>
      </c>
      <c r="F4" s="56">
        <v>1999</v>
      </c>
      <c r="G4" s="56">
        <v>2000</v>
      </c>
      <c r="H4" s="56">
        <v>2001</v>
      </c>
      <c r="I4" s="56">
        <v>2002</v>
      </c>
      <c r="J4" s="56">
        <v>2003</v>
      </c>
      <c r="K4" s="56">
        <v>2004</v>
      </c>
      <c r="L4" s="56">
        <v>2005</v>
      </c>
      <c r="M4" s="56">
        <v>2006</v>
      </c>
      <c r="N4" s="56">
        <v>2007</v>
      </c>
      <c r="O4" s="56">
        <v>2008</v>
      </c>
      <c r="P4" s="56">
        <v>2009</v>
      </c>
    </row>
    <row r="5" spans="1:16" x14ac:dyDescent="0.2">
      <c r="A5" s="51" t="s">
        <v>99</v>
      </c>
      <c r="B5" s="50">
        <v>649.44109589041091</v>
      </c>
      <c r="C5" s="50">
        <v>647.01639344262298</v>
      </c>
      <c r="D5" s="50">
        <v>642.78356164383558</v>
      </c>
      <c r="E5" s="50">
        <v>642.37808219178078</v>
      </c>
      <c r="F5" s="50">
        <v>674.01095890410954</v>
      </c>
      <c r="G5" s="50">
        <v>707.86065573770497</v>
      </c>
      <c r="H5" s="50">
        <v>711.1232876712329</v>
      </c>
      <c r="I5" s="50">
        <v>818.33424657534249</v>
      </c>
      <c r="J5" s="50">
        <v>754.77260273972604</v>
      </c>
      <c r="K5" s="50">
        <v>695.36612021857923</v>
      </c>
      <c r="L5" s="50">
        <v>707.89041095890411</v>
      </c>
      <c r="M5" s="50">
        <v>684.62191780821922</v>
      </c>
      <c r="N5" s="50">
        <v>659.50958904109586</v>
      </c>
      <c r="O5" s="50">
        <v>647.81095890410961</v>
      </c>
      <c r="P5" s="50">
        <v>606.29589041095892</v>
      </c>
    </row>
    <row r="6" spans="1:16" x14ac:dyDescent="0.2">
      <c r="A6" s="51" t="s">
        <v>98</v>
      </c>
      <c r="B6" s="50">
        <v>299.57260273972605</v>
      </c>
      <c r="C6" s="50">
        <v>294.39344262295083</v>
      </c>
      <c r="D6" s="50">
        <v>312.82465753424657</v>
      </c>
      <c r="E6" s="50">
        <v>337.70410958904108</v>
      </c>
      <c r="F6" s="50">
        <v>355.04109589041099</v>
      </c>
      <c r="G6" s="50">
        <v>359.60109289617486</v>
      </c>
      <c r="H6" s="50">
        <v>356.73150684931505</v>
      </c>
      <c r="I6" s="50">
        <v>352.32876712328766</v>
      </c>
      <c r="J6" s="50">
        <v>338.50136986301368</v>
      </c>
      <c r="K6" s="50">
        <v>342.73770491803276</v>
      </c>
      <c r="L6" s="50">
        <v>335.8767123287671</v>
      </c>
      <c r="M6" s="50">
        <v>349.47397260273971</v>
      </c>
      <c r="N6" s="50">
        <v>353.36712328767123</v>
      </c>
      <c r="O6" s="50">
        <v>357.84931506849313</v>
      </c>
      <c r="P6" s="50">
        <v>337.04931506849317</v>
      </c>
    </row>
    <row r="7" spans="1:16" x14ac:dyDescent="0.2">
      <c r="A7" s="55" t="s">
        <v>97</v>
      </c>
      <c r="B7" s="50">
        <v>536.7972602739726</v>
      </c>
      <c r="C7" s="50">
        <v>533.41256830601094</v>
      </c>
      <c r="D7" s="50">
        <v>551.67945205479452</v>
      </c>
      <c r="E7" s="50">
        <v>561.99726027397264</v>
      </c>
      <c r="F7" s="50">
        <v>580.90136986301366</v>
      </c>
      <c r="G7" s="50">
        <v>599.84426229508199</v>
      </c>
      <c r="H7" s="50">
        <v>625.2602739726027</v>
      </c>
      <c r="I7" s="50">
        <v>596.8986301369863</v>
      </c>
      <c r="J7" s="50">
        <v>532.60273972602738</v>
      </c>
      <c r="K7" s="53">
        <v>421.63387978142077</v>
      </c>
      <c r="L7" s="53">
        <v>426.84931506849313</v>
      </c>
      <c r="M7" s="53">
        <v>371.41917808219176</v>
      </c>
      <c r="N7" s="50">
        <v>435.36712328767123</v>
      </c>
      <c r="O7" s="50">
        <v>431.25479452054793</v>
      </c>
      <c r="P7" s="50">
        <v>442.02465753424656</v>
      </c>
    </row>
    <row r="8" spans="1:16" x14ac:dyDescent="0.2">
      <c r="A8" s="55" t="s">
        <v>96</v>
      </c>
      <c r="B8" s="50">
        <v>370.15342465753423</v>
      </c>
      <c r="C8" s="50">
        <v>391.75409836065575</v>
      </c>
      <c r="D8" s="50">
        <v>399.15342465753423</v>
      </c>
      <c r="E8" s="50">
        <v>411.62465753424658</v>
      </c>
      <c r="F8" s="50">
        <v>414.47123287671235</v>
      </c>
      <c r="G8" s="50">
        <v>420.17486338797812</v>
      </c>
      <c r="H8" s="50">
        <v>434.85205479452054</v>
      </c>
      <c r="I8" s="50">
        <v>444.15342465753423</v>
      </c>
      <c r="J8" s="50">
        <v>429.26301369863012</v>
      </c>
      <c r="K8" s="50">
        <v>433.74043715846994</v>
      </c>
      <c r="L8" s="50">
        <v>420.43835616438355</v>
      </c>
      <c r="M8" s="50">
        <v>373.29863013698628</v>
      </c>
      <c r="N8" s="50">
        <v>370.32876712328766</v>
      </c>
      <c r="O8" s="50">
        <v>337.71232876712327</v>
      </c>
      <c r="P8" s="50">
        <v>303.16712328767125</v>
      </c>
    </row>
    <row r="9" spans="1:16" x14ac:dyDescent="0.2">
      <c r="A9" s="51" t="s">
        <v>95</v>
      </c>
      <c r="B9" s="50">
        <v>552.70136986301372</v>
      </c>
      <c r="C9" s="50">
        <v>560.85245901639348</v>
      </c>
      <c r="D9" s="50">
        <v>569.14246575342463</v>
      </c>
      <c r="E9" s="50">
        <v>573.24383561643833</v>
      </c>
      <c r="F9" s="50">
        <v>586.89041095890411</v>
      </c>
      <c r="G9" s="50">
        <v>601.30327868852464</v>
      </c>
      <c r="H9" s="50">
        <v>597.1808219178082</v>
      </c>
      <c r="I9" s="50">
        <v>556.38082191780825</v>
      </c>
      <c r="J9" s="50">
        <v>550.93698630136987</v>
      </c>
      <c r="K9" s="50">
        <v>518.56830601092895</v>
      </c>
      <c r="L9" s="50">
        <v>462.46849315068494</v>
      </c>
      <c r="M9" s="50">
        <v>460.00547945205477</v>
      </c>
      <c r="N9" s="50">
        <v>453.17534246575343</v>
      </c>
      <c r="O9" s="50">
        <v>445.17260273972602</v>
      </c>
      <c r="P9" s="50">
        <v>382.07397260273973</v>
      </c>
    </row>
    <row r="10" spans="1:16" x14ac:dyDescent="0.2">
      <c r="A10" s="51" t="s">
        <v>1</v>
      </c>
      <c r="B10" s="54">
        <v>378.7753424657534</v>
      </c>
      <c r="C10" s="54">
        <v>391.19945355191254</v>
      </c>
      <c r="D10" s="54">
        <v>385.15616438356165</v>
      </c>
      <c r="E10" s="54">
        <v>370.03013698630139</v>
      </c>
      <c r="F10" s="54">
        <v>382.41095890410958</v>
      </c>
      <c r="G10" s="54">
        <v>396.75956284153006</v>
      </c>
      <c r="H10" s="54">
        <v>307.35068493150686</v>
      </c>
      <c r="I10" s="54">
        <v>305.45753424657534</v>
      </c>
      <c r="J10" s="54">
        <v>276.2246575342466</v>
      </c>
      <c r="K10" s="54">
        <v>288.63934426229508</v>
      </c>
      <c r="L10" s="54">
        <v>286.64931506849314</v>
      </c>
      <c r="M10" s="54">
        <v>374.75616438356167</v>
      </c>
      <c r="N10" s="54">
        <v>351.52328767123288</v>
      </c>
      <c r="O10" s="54">
        <v>359.02739726027397</v>
      </c>
      <c r="P10" s="54">
        <v>352.00821917808219</v>
      </c>
    </row>
    <row r="11" spans="1:16" x14ac:dyDescent="0.2">
      <c r="A11" s="51" t="s">
        <v>94</v>
      </c>
      <c r="B11" s="52">
        <v>89.539726027397265</v>
      </c>
      <c r="C11" s="52">
        <v>97.513661202185787</v>
      </c>
      <c r="D11" s="52">
        <v>101.03013698630137</v>
      </c>
      <c r="E11" s="52">
        <v>104.43287671232876</v>
      </c>
      <c r="F11" s="52">
        <v>114.7095890410959</v>
      </c>
      <c r="G11" s="52">
        <v>128.51092896174865</v>
      </c>
      <c r="H11" s="52">
        <v>143.09863013698629</v>
      </c>
      <c r="I11" s="52">
        <v>107.26575342465753</v>
      </c>
      <c r="J11" s="52">
        <v>140.72328767123287</v>
      </c>
      <c r="K11" s="52">
        <v>138.8224043715847</v>
      </c>
      <c r="L11" s="52">
        <v>140.48767123287672</v>
      </c>
      <c r="M11" s="52">
        <v>0</v>
      </c>
      <c r="N11" s="52">
        <v>0</v>
      </c>
      <c r="O11" s="52">
        <v>0</v>
      </c>
      <c r="P11" s="52">
        <v>0</v>
      </c>
    </row>
    <row r="12" spans="1:16" x14ac:dyDescent="0.2">
      <c r="A12" s="49" t="s">
        <v>93</v>
      </c>
      <c r="B12" s="48">
        <v>2876.9808219178085</v>
      </c>
      <c r="C12" s="48">
        <v>2916.1420765027319</v>
      </c>
      <c r="D12" s="48">
        <v>2961.7698630136983</v>
      </c>
      <c r="E12" s="48">
        <v>3001.4109589041095</v>
      </c>
      <c r="F12" s="48">
        <v>3108.4356164383562</v>
      </c>
      <c r="G12" s="48">
        <v>3214.054644808743</v>
      </c>
      <c r="H12" s="48">
        <v>3175.5972602739726</v>
      </c>
      <c r="I12" s="48">
        <v>3180.8191780821917</v>
      </c>
      <c r="J12" s="48">
        <v>3023.0246575342462</v>
      </c>
      <c r="K12" s="48">
        <v>2839.5081967213114</v>
      </c>
      <c r="L12" s="48">
        <v>2780.6602739726027</v>
      </c>
      <c r="M12" s="48">
        <v>2613.5753424657532</v>
      </c>
      <c r="N12" s="48">
        <v>2623.2712328767125</v>
      </c>
      <c r="O12" s="48">
        <v>2578.8273972602742</v>
      </c>
      <c r="P12" s="48">
        <v>2422.6191780821919</v>
      </c>
    </row>
    <row r="13" spans="1:16" x14ac:dyDescent="0.2">
      <c r="A13" s="51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2">
      <c r="A14" s="51" t="s">
        <v>92</v>
      </c>
      <c r="B14" s="50">
        <v>250.71506849315068</v>
      </c>
      <c r="C14" s="50">
        <v>228.9863387978142</v>
      </c>
      <c r="D14" s="50">
        <v>249.34794520547945</v>
      </c>
      <c r="E14" s="50">
        <v>261.45205479452056</v>
      </c>
      <c r="F14" s="50">
        <v>291.1123287671233</v>
      </c>
      <c r="G14" s="50">
        <v>325.39890710382514</v>
      </c>
      <c r="H14" s="50">
        <v>353.85205479452054</v>
      </c>
      <c r="I14" s="50">
        <v>365.44383561643838</v>
      </c>
      <c r="J14" s="50">
        <v>380.13424657534244</v>
      </c>
      <c r="K14" s="50">
        <v>403.55737704918033</v>
      </c>
      <c r="L14" s="50">
        <v>432.11506849315066</v>
      </c>
      <c r="M14" s="50">
        <v>461.79452054794518</v>
      </c>
      <c r="N14" s="50">
        <v>499.92876712328768</v>
      </c>
      <c r="O14" s="50">
        <v>534.73150684931511</v>
      </c>
      <c r="P14" s="50">
        <v>540.841095890411</v>
      </c>
    </row>
    <row r="15" spans="1:16" x14ac:dyDescent="0.2">
      <c r="A15" s="51" t="s">
        <v>91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5.3114754098360653</v>
      </c>
      <c r="H15" s="50">
        <v>15.854794520547944</v>
      </c>
      <c r="I15" s="50">
        <v>27.350684931506848</v>
      </c>
      <c r="J15" s="50">
        <v>42.80821917808219</v>
      </c>
      <c r="K15" s="50">
        <v>59.800546448087431</v>
      </c>
      <c r="L15" s="50">
        <v>77.495890410958907</v>
      </c>
      <c r="M15" s="50">
        <v>106.49863013698631</v>
      </c>
      <c r="N15" s="50">
        <v>127.7972602739726</v>
      </c>
      <c r="O15" s="50">
        <v>139.50410958904109</v>
      </c>
      <c r="P15" s="50">
        <v>148</v>
      </c>
    </row>
    <row r="16" spans="1:16" x14ac:dyDescent="0.2">
      <c r="A16" s="51" t="s">
        <v>90</v>
      </c>
      <c r="B16" s="50">
        <v>0.98630136986301364</v>
      </c>
      <c r="C16" s="50">
        <v>14.603825136612022</v>
      </c>
      <c r="D16" s="50">
        <v>10.580821917808219</v>
      </c>
      <c r="E16" s="50">
        <v>40.356164383561641</v>
      </c>
      <c r="F16" s="50">
        <v>49.673972602739724</v>
      </c>
      <c r="G16" s="50">
        <v>47.89071038251366</v>
      </c>
      <c r="H16" s="50">
        <v>52.873972602739727</v>
      </c>
      <c r="I16" s="50">
        <v>60.936986301369863</v>
      </c>
      <c r="J16" s="50">
        <v>68.986301369863014</v>
      </c>
      <c r="K16" s="50">
        <v>77.677595628415304</v>
      </c>
      <c r="L16" s="50">
        <v>91.597260273972609</v>
      </c>
      <c r="M16" s="50">
        <v>114.13150684931507</v>
      </c>
      <c r="N16" s="50">
        <v>131.9945205479452</v>
      </c>
      <c r="O16" s="50">
        <v>136.21917808219177</v>
      </c>
      <c r="P16" s="50">
        <v>133.40273972602739</v>
      </c>
    </row>
    <row r="17" spans="1:16" x14ac:dyDescent="0.2">
      <c r="A17" s="51" t="s">
        <v>89</v>
      </c>
      <c r="B17" s="50">
        <v>5.3616438356164382</v>
      </c>
      <c r="C17" s="50">
        <v>8.0956284153005473</v>
      </c>
      <c r="D17" s="50">
        <v>11.695890410958905</v>
      </c>
      <c r="E17" s="50">
        <v>14.528767123287672</v>
      </c>
      <c r="F17" s="50">
        <v>17.424657534246574</v>
      </c>
      <c r="G17" s="50">
        <v>17.636612021857925</v>
      </c>
      <c r="H17" s="50">
        <v>21.241095890410961</v>
      </c>
      <c r="I17" s="50">
        <v>15.473972602739726</v>
      </c>
      <c r="J17" s="50">
        <v>35.964383561643835</v>
      </c>
      <c r="K17" s="50">
        <v>41.792349726775953</v>
      </c>
      <c r="L17" s="50">
        <v>46.641095890410959</v>
      </c>
      <c r="M17" s="50">
        <v>50.556164383561644</v>
      </c>
      <c r="N17" s="50">
        <v>56.80821917808219</v>
      </c>
      <c r="O17" s="50">
        <v>58.589041095890408</v>
      </c>
      <c r="P17" s="53">
        <v>50.014598540145982</v>
      </c>
    </row>
    <row r="18" spans="1:16" x14ac:dyDescent="0.2">
      <c r="A18" s="51" t="s">
        <v>88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18.997260273972604</v>
      </c>
      <c r="P18" s="52">
        <v>25.18904109589041</v>
      </c>
    </row>
    <row r="19" spans="1:16" x14ac:dyDescent="0.2">
      <c r="A19" s="49" t="s">
        <v>87</v>
      </c>
      <c r="B19" s="48">
        <v>257.06301369863013</v>
      </c>
      <c r="C19" s="48">
        <v>251.68579234972677</v>
      </c>
      <c r="D19" s="48">
        <v>271.62465753424658</v>
      </c>
      <c r="E19" s="48">
        <v>316.33698630136985</v>
      </c>
      <c r="F19" s="48">
        <v>358.21095890410965</v>
      </c>
      <c r="G19" s="48">
        <v>396.23770491803276</v>
      </c>
      <c r="H19" s="48">
        <v>443.82191780821921</v>
      </c>
      <c r="I19" s="48">
        <v>469.20547945205482</v>
      </c>
      <c r="J19" s="48">
        <v>527.89315068493147</v>
      </c>
      <c r="K19" s="48">
        <v>582.82786885245901</v>
      </c>
      <c r="L19" s="48">
        <v>647.84931506849307</v>
      </c>
      <c r="M19" s="48">
        <v>732.98082191780816</v>
      </c>
      <c r="N19" s="48">
        <v>816.52876712328759</v>
      </c>
      <c r="O19" s="48">
        <v>888.04109589041093</v>
      </c>
      <c r="P19" s="48">
        <v>897.44747525247476</v>
      </c>
    </row>
    <row r="20" spans="1:16" x14ac:dyDescent="0.2">
      <c r="A20" s="51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">
      <c r="A21" s="51" t="s">
        <v>86</v>
      </c>
      <c r="B21" s="50">
        <v>73.202739726027403</v>
      </c>
      <c r="C21" s="50">
        <v>74.254098360655732</v>
      </c>
      <c r="D21" s="50">
        <v>75.991780821917814</v>
      </c>
      <c r="E21" s="50">
        <v>81.854794520547941</v>
      </c>
      <c r="F21" s="50">
        <v>86.473972602739721</v>
      </c>
      <c r="G21" s="50">
        <v>91.101092896174862</v>
      </c>
      <c r="H21" s="50">
        <v>157.61369863013698</v>
      </c>
      <c r="I21" s="50">
        <v>101.78630136986301</v>
      </c>
      <c r="J21" s="50">
        <v>107.33972602739726</v>
      </c>
      <c r="K21" s="50">
        <v>107.87978142076503</v>
      </c>
      <c r="L21" s="50">
        <v>109.54246575342465</v>
      </c>
      <c r="M21" s="50">
        <v>111.03835616438356</v>
      </c>
      <c r="N21" s="50">
        <v>113.22739726027397</v>
      </c>
      <c r="O21" s="50">
        <v>113.45753424657535</v>
      </c>
      <c r="P21" s="50">
        <v>114.40821917808219</v>
      </c>
    </row>
    <row r="22" spans="1:16" x14ac:dyDescent="0.2">
      <c r="A22" s="51" t="s">
        <v>85</v>
      </c>
      <c r="B22" s="50">
        <v>20.347945205479451</v>
      </c>
      <c r="C22" s="50">
        <v>21.789617486338798</v>
      </c>
      <c r="D22" s="50">
        <v>20.802739726027397</v>
      </c>
      <c r="E22" s="50">
        <v>22.961643835616439</v>
      </c>
      <c r="F22" s="50">
        <v>25.413698630136988</v>
      </c>
      <c r="G22" s="50">
        <v>29.245901639344261</v>
      </c>
      <c r="H22" s="50">
        <v>32.315068493150683</v>
      </c>
      <c r="I22" s="50">
        <v>22.079452054794519</v>
      </c>
      <c r="J22" s="50">
        <v>27.547945205479451</v>
      </c>
      <c r="K22" s="50">
        <v>24.997267759562842</v>
      </c>
      <c r="L22" s="50">
        <v>24.923287671232877</v>
      </c>
      <c r="M22" s="50">
        <v>25.252054794520546</v>
      </c>
      <c r="N22" s="50">
        <v>27.843835616438355</v>
      </c>
      <c r="O22" s="50">
        <v>30.895890410958906</v>
      </c>
      <c r="P22" s="50">
        <v>33.4986301369863</v>
      </c>
    </row>
    <row r="23" spans="1:16" x14ac:dyDescent="0.2">
      <c r="A23" s="51" t="s">
        <v>84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0.99453551912568305</v>
      </c>
      <c r="H23" s="52">
        <v>1.9095890410958904</v>
      </c>
      <c r="I23" s="52">
        <v>1.9123287671232876</v>
      </c>
      <c r="J23" s="52">
        <v>2.7780821917808218</v>
      </c>
      <c r="K23" s="52">
        <v>7.9972677595628419</v>
      </c>
      <c r="L23" s="52">
        <v>11.567123287671233</v>
      </c>
      <c r="M23" s="52">
        <v>10.87945205479452</v>
      </c>
      <c r="N23" s="52">
        <v>25.591780821917808</v>
      </c>
      <c r="O23" s="52">
        <v>33.115068493150687</v>
      </c>
      <c r="P23" s="52">
        <v>38.758904109589039</v>
      </c>
    </row>
    <row r="24" spans="1:16" x14ac:dyDescent="0.2">
      <c r="A24" s="49" t="s">
        <v>83</v>
      </c>
      <c r="B24" s="48">
        <v>93.550684931506851</v>
      </c>
      <c r="C24" s="48">
        <v>96.04371584699453</v>
      </c>
      <c r="D24" s="48">
        <v>96.794520547945211</v>
      </c>
      <c r="E24" s="48">
        <v>104.81643835616438</v>
      </c>
      <c r="F24" s="48">
        <v>111.88767123287671</v>
      </c>
      <c r="G24" s="48">
        <v>121.34153005464479</v>
      </c>
      <c r="H24" s="48">
        <v>191.83835616438355</v>
      </c>
      <c r="I24" s="48">
        <v>125.77808219178081</v>
      </c>
      <c r="J24" s="48">
        <v>137.66575342465751</v>
      </c>
      <c r="K24" s="48">
        <v>140.87431693989072</v>
      </c>
      <c r="L24" s="48">
        <v>146.03287671232874</v>
      </c>
      <c r="M24" s="48">
        <v>147.1698630136986</v>
      </c>
      <c r="N24" s="48">
        <v>166.66301369863012</v>
      </c>
      <c r="O24" s="48">
        <v>177.46849315068494</v>
      </c>
      <c r="P24" s="48">
        <v>186.66575342465751</v>
      </c>
    </row>
    <row r="25" spans="1:16" x14ac:dyDescent="0.2">
      <c r="A25" s="51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">
      <c r="A26" s="51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">
      <c r="A27" s="49" t="s">
        <v>82</v>
      </c>
      <c r="B27" s="48">
        <v>3227.5945205479456</v>
      </c>
      <c r="C27" s="48">
        <v>3263.8715846994533</v>
      </c>
      <c r="D27" s="48">
        <v>3330.1890410958899</v>
      </c>
      <c r="E27" s="48">
        <v>3422.5643835616438</v>
      </c>
      <c r="F27" s="48">
        <v>3578.5342465753424</v>
      </c>
      <c r="G27" s="48">
        <v>3731.6338797814205</v>
      </c>
      <c r="H27" s="48">
        <v>3811.2575342465752</v>
      </c>
      <c r="I27" s="48">
        <v>3775.8027397260275</v>
      </c>
      <c r="J27" s="48">
        <v>3688.5835616438349</v>
      </c>
      <c r="K27" s="48">
        <v>3563.2103825136614</v>
      </c>
      <c r="L27" s="48">
        <v>3574.5424657534245</v>
      </c>
      <c r="M27" s="48">
        <v>3493.7260273972597</v>
      </c>
      <c r="N27" s="48">
        <v>3606.4630136986302</v>
      </c>
      <c r="O27" s="48">
        <v>3644.33698630137</v>
      </c>
      <c r="P27" s="48">
        <v>3506.732406759324</v>
      </c>
    </row>
    <row r="28" spans="1:16" x14ac:dyDescent="0.2">
      <c r="A28" s="49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 x14ac:dyDescent="0.2">
      <c r="A29" s="47" t="s">
        <v>81</v>
      </c>
    </row>
    <row r="30" spans="1:16" x14ac:dyDescent="0.2">
      <c r="A30" s="46" t="s">
        <v>80</v>
      </c>
      <c r="B30" s="45"/>
      <c r="C30" s="45"/>
      <c r="D30" s="45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7" workbookViewId="0">
      <selection activeCell="K39" sqref="K39"/>
    </sheetView>
  </sheetViews>
  <sheetFormatPr defaultRowHeight="12.75" x14ac:dyDescent="0.2"/>
  <cols>
    <col min="1" max="1" width="18.28515625" customWidth="1"/>
    <col min="2" max="16" width="13.28515625" customWidth="1"/>
  </cols>
  <sheetData>
    <row r="1" spans="1:16" ht="18" x14ac:dyDescent="0.25">
      <c r="A1" s="62" t="s">
        <v>108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5.75" x14ac:dyDescent="0.25">
      <c r="A2" s="60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1"/>
    </row>
    <row r="4" spans="1:16" x14ac:dyDescent="0.2">
      <c r="A4" s="51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 t="s">
        <v>104</v>
      </c>
      <c r="N4" s="57" t="s">
        <v>104</v>
      </c>
      <c r="O4" s="57" t="s">
        <v>104</v>
      </c>
      <c r="P4" s="57" t="s">
        <v>104</v>
      </c>
    </row>
    <row r="5" spans="1:16" x14ac:dyDescent="0.2">
      <c r="A5" s="51"/>
      <c r="B5" s="56">
        <v>1995</v>
      </c>
      <c r="C5" s="56">
        <v>1996</v>
      </c>
      <c r="D5" s="56">
        <v>1997</v>
      </c>
      <c r="E5" s="56">
        <v>1998</v>
      </c>
      <c r="F5" s="56">
        <v>1999</v>
      </c>
      <c r="G5" s="56">
        <v>2000</v>
      </c>
      <c r="H5" s="56">
        <v>2001</v>
      </c>
      <c r="I5" s="56">
        <v>2002</v>
      </c>
      <c r="J5" s="56">
        <v>2003</v>
      </c>
      <c r="K5" s="56">
        <v>2004</v>
      </c>
      <c r="L5" s="56">
        <v>2005</v>
      </c>
      <c r="M5" s="56">
        <v>2006</v>
      </c>
      <c r="N5" s="56">
        <v>2007</v>
      </c>
      <c r="O5" s="56">
        <v>2008</v>
      </c>
      <c r="P5" s="56">
        <v>2009</v>
      </c>
    </row>
    <row r="6" spans="1:16" x14ac:dyDescent="0.2">
      <c r="A6" s="51" t="s">
        <v>99</v>
      </c>
      <c r="B6" s="64">
        <v>2343944</v>
      </c>
      <c r="C6" s="64">
        <v>2342414</v>
      </c>
      <c r="D6" s="64">
        <v>2376103</v>
      </c>
      <c r="E6" s="64">
        <v>2389938</v>
      </c>
      <c r="F6" s="64">
        <v>2462064</v>
      </c>
      <c r="G6" s="64">
        <v>2600177</v>
      </c>
      <c r="H6" s="64">
        <v>2505904</v>
      </c>
      <c r="I6" s="64">
        <v>2848599</v>
      </c>
      <c r="J6" s="64">
        <v>2635762</v>
      </c>
      <c r="K6" s="64">
        <v>2622919</v>
      </c>
      <c r="L6" s="64">
        <v>2561438</v>
      </c>
      <c r="M6" s="64">
        <v>2483766</v>
      </c>
      <c r="N6" s="64">
        <v>2410658</v>
      </c>
      <c r="O6" s="64">
        <v>2323156</v>
      </c>
      <c r="P6" s="64">
        <v>2149457</v>
      </c>
    </row>
    <row r="7" spans="1:16" x14ac:dyDescent="0.2">
      <c r="A7" s="51" t="s">
        <v>98</v>
      </c>
      <c r="B7" s="64">
        <v>1033017</v>
      </c>
      <c r="C7" s="64">
        <v>1070038</v>
      </c>
      <c r="D7" s="64">
        <v>1148654</v>
      </c>
      <c r="E7" s="64">
        <v>1256352</v>
      </c>
      <c r="F7" s="64">
        <v>1338503</v>
      </c>
      <c r="G7" s="64">
        <v>1379892</v>
      </c>
      <c r="H7" s="64">
        <v>1336458</v>
      </c>
      <c r="I7" s="64">
        <v>1233128</v>
      </c>
      <c r="J7" s="64">
        <v>1185118</v>
      </c>
      <c r="K7" s="64">
        <v>1242932</v>
      </c>
      <c r="L7" s="64">
        <v>1296625</v>
      </c>
      <c r="M7" s="64">
        <v>1418728</v>
      </c>
      <c r="N7" s="64">
        <v>1502494</v>
      </c>
      <c r="O7" s="64">
        <v>1441814</v>
      </c>
      <c r="P7" s="64">
        <v>1304524</v>
      </c>
    </row>
    <row r="8" spans="1:16" x14ac:dyDescent="0.2">
      <c r="A8" s="55" t="s">
        <v>97</v>
      </c>
      <c r="B8" s="64">
        <v>1953319</v>
      </c>
      <c r="C8" s="64">
        <v>2001755</v>
      </c>
      <c r="D8" s="64">
        <v>2100902</v>
      </c>
      <c r="E8" s="64">
        <v>2161141</v>
      </c>
      <c r="F8" s="64">
        <v>2225511</v>
      </c>
      <c r="G8" s="64">
        <v>2269404</v>
      </c>
      <c r="H8" s="64">
        <v>2187408</v>
      </c>
      <c r="I8" s="64">
        <v>1998796</v>
      </c>
      <c r="J8" s="64">
        <v>1787252</v>
      </c>
      <c r="K8" s="64">
        <v>1933922</v>
      </c>
      <c r="L8" s="64">
        <v>1923533</v>
      </c>
      <c r="M8" s="64">
        <v>1729148</v>
      </c>
      <c r="N8" s="64">
        <v>1758101</v>
      </c>
      <c r="O8" s="64">
        <v>1750933</v>
      </c>
      <c r="P8" s="64">
        <v>1676177</v>
      </c>
    </row>
    <row r="9" spans="1:16" x14ac:dyDescent="0.2">
      <c r="A9" s="55" t="s">
        <v>96</v>
      </c>
      <c r="B9" s="64">
        <v>1291188</v>
      </c>
      <c r="C9" s="64">
        <v>1362560</v>
      </c>
      <c r="D9" s="64">
        <v>1392573</v>
      </c>
      <c r="E9" s="64">
        <v>1311880</v>
      </c>
      <c r="F9" s="64">
        <v>1435810</v>
      </c>
      <c r="G9" s="64">
        <v>1487463</v>
      </c>
      <c r="H9" s="64">
        <v>1447191</v>
      </c>
      <c r="I9" s="64">
        <v>1408396</v>
      </c>
      <c r="J9" s="64">
        <v>1358658</v>
      </c>
      <c r="K9" s="64">
        <v>1402452</v>
      </c>
      <c r="L9" s="64">
        <v>1381536</v>
      </c>
      <c r="M9" s="64">
        <v>1280748</v>
      </c>
      <c r="N9" s="64">
        <v>1273956</v>
      </c>
      <c r="O9" s="64">
        <v>1169779</v>
      </c>
      <c r="P9" s="64">
        <v>1020202</v>
      </c>
    </row>
    <row r="10" spans="1:16" x14ac:dyDescent="0.2">
      <c r="A10" s="51" t="s">
        <v>95</v>
      </c>
      <c r="B10" s="64">
        <v>2024459</v>
      </c>
      <c r="C10" s="64">
        <v>2079294</v>
      </c>
      <c r="D10" s="64">
        <v>2144700</v>
      </c>
      <c r="E10" s="64">
        <v>2207741</v>
      </c>
      <c r="F10" s="64">
        <v>2288336</v>
      </c>
      <c r="G10" s="64">
        <v>2318269</v>
      </c>
      <c r="H10" s="64">
        <v>2168914</v>
      </c>
      <c r="I10" s="64">
        <v>1945043</v>
      </c>
      <c r="J10" s="64">
        <v>1846201</v>
      </c>
      <c r="K10" s="64">
        <v>1957537</v>
      </c>
      <c r="L10" s="64">
        <v>1833178</v>
      </c>
      <c r="M10" s="64">
        <v>1872199</v>
      </c>
      <c r="N10" s="64">
        <v>1847989</v>
      </c>
      <c r="O10" s="64">
        <v>1741918</v>
      </c>
      <c r="P10" s="64">
        <v>1505411</v>
      </c>
    </row>
    <row r="11" spans="1:16" x14ac:dyDescent="0.2">
      <c r="A11" s="51" t="s">
        <v>1</v>
      </c>
      <c r="B11" s="64">
        <v>1342436</v>
      </c>
      <c r="C11" s="64">
        <v>1292549</v>
      </c>
      <c r="D11" s="64">
        <v>1308878</v>
      </c>
      <c r="E11" s="64">
        <v>1272590</v>
      </c>
      <c r="F11" s="64">
        <v>1320016</v>
      </c>
      <c r="G11" s="64">
        <v>1462376</v>
      </c>
      <c r="H11" s="64">
        <v>1382202</v>
      </c>
      <c r="I11" s="64">
        <v>1082573</v>
      </c>
      <c r="J11" s="64">
        <v>955107</v>
      </c>
      <c r="K11" s="64">
        <v>993946</v>
      </c>
      <c r="L11" s="64">
        <v>1008619</v>
      </c>
      <c r="M11" s="64">
        <v>1371858</v>
      </c>
      <c r="N11" s="64">
        <v>1334681</v>
      </c>
      <c r="O11" s="64">
        <v>1291450</v>
      </c>
      <c r="P11" s="64">
        <v>1216676</v>
      </c>
    </row>
    <row r="12" spans="1:16" x14ac:dyDescent="0.2">
      <c r="A12" s="51" t="s">
        <v>103</v>
      </c>
      <c r="B12" s="66">
        <v>373495</v>
      </c>
      <c r="C12" s="66">
        <v>424313</v>
      </c>
      <c r="D12" s="66">
        <v>456523</v>
      </c>
      <c r="E12" s="66">
        <v>461220</v>
      </c>
      <c r="F12" s="66">
        <v>492607</v>
      </c>
      <c r="G12" s="66">
        <v>516756</v>
      </c>
      <c r="H12" s="66">
        <v>508035</v>
      </c>
      <c r="I12" s="66">
        <v>502872</v>
      </c>
      <c r="J12" s="66">
        <v>515781</v>
      </c>
      <c r="K12" s="66">
        <v>554383</v>
      </c>
      <c r="L12" s="66">
        <v>561433</v>
      </c>
      <c r="M12" s="66">
        <v>0</v>
      </c>
      <c r="N12" s="66">
        <v>0</v>
      </c>
      <c r="O12" s="66">
        <v>0</v>
      </c>
      <c r="P12" s="66">
        <v>0</v>
      </c>
    </row>
    <row r="13" spans="1:16" x14ac:dyDescent="0.2">
      <c r="A13" s="49" t="s">
        <v>93</v>
      </c>
      <c r="B13" s="48">
        <v>10361858</v>
      </c>
      <c r="C13" s="48">
        <v>10572923</v>
      </c>
      <c r="D13" s="48">
        <v>10928333</v>
      </c>
      <c r="E13" s="48">
        <v>11060862</v>
      </c>
      <c r="F13" s="48">
        <v>11562847</v>
      </c>
      <c r="G13" s="48">
        <v>12034337</v>
      </c>
      <c r="H13" s="48">
        <v>11536112</v>
      </c>
      <c r="I13" s="48">
        <v>11019407</v>
      </c>
      <c r="J13" s="48">
        <v>10283879</v>
      </c>
      <c r="K13" s="48">
        <v>10708091</v>
      </c>
      <c r="L13" s="48">
        <v>10566362</v>
      </c>
      <c r="M13" s="48">
        <v>10156447</v>
      </c>
      <c r="N13" s="48">
        <v>10127879</v>
      </c>
      <c r="O13" s="48">
        <v>9719050</v>
      </c>
      <c r="P13" s="48">
        <v>8872447</v>
      </c>
    </row>
    <row r="14" spans="1:16" x14ac:dyDescent="0.2">
      <c r="A14" s="51"/>
    </row>
    <row r="15" spans="1:16" x14ac:dyDescent="0.2">
      <c r="A15" s="51" t="s">
        <v>92</v>
      </c>
      <c r="B15" s="64">
        <v>852902</v>
      </c>
      <c r="C15" s="64">
        <v>935820</v>
      </c>
      <c r="D15" s="64">
        <v>1024418</v>
      </c>
      <c r="E15" s="64">
        <v>1067629</v>
      </c>
      <c r="F15" s="64">
        <v>1169845</v>
      </c>
      <c r="G15" s="64">
        <v>1307692</v>
      </c>
      <c r="H15" s="64">
        <v>1395717</v>
      </c>
      <c r="I15" s="64">
        <v>1456295</v>
      </c>
      <c r="J15" s="64">
        <v>1502804</v>
      </c>
      <c r="K15" s="64">
        <v>1607500</v>
      </c>
      <c r="L15" s="64">
        <v>1755257</v>
      </c>
      <c r="M15" s="64">
        <v>1890934</v>
      </c>
      <c r="N15" s="64">
        <v>2041620</v>
      </c>
      <c r="O15" s="64">
        <v>2136226</v>
      </c>
      <c r="P15" s="64">
        <v>2026134</v>
      </c>
    </row>
    <row r="16" spans="1:16" x14ac:dyDescent="0.2">
      <c r="A16" s="51" t="s">
        <v>91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23303</v>
      </c>
      <c r="H16" s="64">
        <v>67154</v>
      </c>
      <c r="I16" s="64">
        <v>126670</v>
      </c>
      <c r="J16" s="64">
        <v>208434</v>
      </c>
      <c r="K16" s="64">
        <v>297200</v>
      </c>
      <c r="L16" s="64">
        <v>378719</v>
      </c>
      <c r="M16" s="64">
        <v>495196</v>
      </c>
      <c r="N16" s="64">
        <v>599030</v>
      </c>
      <c r="O16" s="64">
        <v>618217</v>
      </c>
      <c r="P16" s="64">
        <v>609441</v>
      </c>
    </row>
    <row r="17" spans="1:16" x14ac:dyDescent="0.2">
      <c r="A17" s="51" t="s">
        <v>90</v>
      </c>
      <c r="B17" s="65">
        <v>2424</v>
      </c>
      <c r="C17" s="65">
        <v>30555</v>
      </c>
      <c r="D17" s="65">
        <v>31583</v>
      </c>
      <c r="E17" s="65">
        <v>133905</v>
      </c>
      <c r="F17" s="65">
        <v>175885</v>
      </c>
      <c r="G17" s="65">
        <v>186735</v>
      </c>
      <c r="H17" s="65">
        <v>191230</v>
      </c>
      <c r="I17" s="65">
        <v>235177</v>
      </c>
      <c r="J17" s="65">
        <v>275640</v>
      </c>
      <c r="K17" s="65">
        <v>311008</v>
      </c>
      <c r="L17" s="65">
        <v>386073</v>
      </c>
      <c r="M17" s="65">
        <v>463821</v>
      </c>
      <c r="N17" s="65">
        <v>531649</v>
      </c>
      <c r="O17" s="65">
        <v>549373</v>
      </c>
      <c r="P17" s="65">
        <v>535037</v>
      </c>
    </row>
    <row r="18" spans="1:16" x14ac:dyDescent="0.2">
      <c r="A18" s="51" t="s">
        <v>89</v>
      </c>
      <c r="B18" s="64">
        <v>19202</v>
      </c>
      <c r="C18" s="64">
        <v>32808</v>
      </c>
      <c r="D18" s="64">
        <v>42961</v>
      </c>
      <c r="E18" s="64">
        <v>48501</v>
      </c>
      <c r="F18" s="64">
        <v>71789</v>
      </c>
      <c r="G18" s="64">
        <v>82624</v>
      </c>
      <c r="H18" s="64">
        <v>91772</v>
      </c>
      <c r="I18" s="64">
        <v>115193</v>
      </c>
      <c r="J18" s="64">
        <v>134414</v>
      </c>
      <c r="K18" s="64">
        <v>189607</v>
      </c>
      <c r="L18" s="64">
        <v>197283</v>
      </c>
      <c r="M18" s="64">
        <v>227496</v>
      </c>
      <c r="N18" s="64">
        <v>259989</v>
      </c>
      <c r="O18" s="64">
        <v>264468</v>
      </c>
      <c r="P18" s="64">
        <v>216655</v>
      </c>
    </row>
    <row r="19" spans="1:16" x14ac:dyDescent="0.2">
      <c r="A19" s="51" t="s">
        <v>88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12335</v>
      </c>
      <c r="O19" s="52">
        <v>82441</v>
      </c>
      <c r="P19" s="52">
        <v>117261</v>
      </c>
    </row>
    <row r="20" spans="1:16" x14ac:dyDescent="0.2">
      <c r="A20" s="49" t="s">
        <v>87</v>
      </c>
      <c r="B20" s="48">
        <v>874528</v>
      </c>
      <c r="C20" s="48">
        <v>999183</v>
      </c>
      <c r="D20" s="48">
        <v>1098962</v>
      </c>
      <c r="E20" s="48">
        <v>1250035</v>
      </c>
      <c r="F20" s="48">
        <v>1417519</v>
      </c>
      <c r="G20" s="48">
        <v>1600354</v>
      </c>
      <c r="H20" s="48">
        <v>1745873</v>
      </c>
      <c r="I20" s="48">
        <v>1933335</v>
      </c>
      <c r="J20" s="48">
        <v>2121292</v>
      </c>
      <c r="K20" s="48">
        <v>2405315</v>
      </c>
      <c r="L20" s="48">
        <v>2717332</v>
      </c>
      <c r="M20" s="48">
        <v>3077447</v>
      </c>
      <c r="N20" s="48">
        <v>3444623</v>
      </c>
      <c r="O20" s="48">
        <v>3650725</v>
      </c>
      <c r="P20" s="48">
        <v>3504528</v>
      </c>
    </row>
    <row r="21" spans="1:16" x14ac:dyDescent="0.2">
      <c r="A21" s="51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x14ac:dyDescent="0.2">
      <c r="A22" s="51" t="s">
        <v>86</v>
      </c>
      <c r="B22" s="64">
        <v>288590</v>
      </c>
      <c r="C22" s="64">
        <v>308598</v>
      </c>
      <c r="D22" s="64">
        <v>318598</v>
      </c>
      <c r="E22" s="64">
        <v>344171</v>
      </c>
      <c r="F22" s="64">
        <v>355564</v>
      </c>
      <c r="G22" s="64">
        <v>358893</v>
      </c>
      <c r="H22" s="64">
        <v>375069</v>
      </c>
      <c r="I22" s="64">
        <v>393645</v>
      </c>
      <c r="J22" s="64">
        <v>413614</v>
      </c>
      <c r="K22" s="64">
        <v>435267</v>
      </c>
      <c r="L22" s="64">
        <v>465102</v>
      </c>
      <c r="M22" s="64">
        <v>445724</v>
      </c>
      <c r="N22" s="64">
        <v>451886</v>
      </c>
      <c r="O22" s="64">
        <v>440019</v>
      </c>
      <c r="P22" s="64">
        <v>407316</v>
      </c>
    </row>
    <row r="23" spans="1:16" x14ac:dyDescent="0.2">
      <c r="A23" s="51" t="s">
        <v>85</v>
      </c>
      <c r="B23" s="50">
        <v>59050</v>
      </c>
      <c r="C23" s="50">
        <v>62563</v>
      </c>
      <c r="D23" s="50">
        <v>62293</v>
      </c>
      <c r="E23" s="50">
        <v>63171</v>
      </c>
      <c r="F23" s="50">
        <v>70341</v>
      </c>
      <c r="G23" s="50">
        <v>81076</v>
      </c>
      <c r="H23" s="50">
        <v>86582</v>
      </c>
      <c r="I23" s="50">
        <v>72704</v>
      </c>
      <c r="J23" s="50">
        <v>77359</v>
      </c>
      <c r="K23" s="50">
        <v>77202</v>
      </c>
      <c r="L23" s="50">
        <v>81397</v>
      </c>
      <c r="M23" s="50">
        <v>86461</v>
      </c>
      <c r="N23" s="50">
        <v>97309</v>
      </c>
      <c r="O23" s="50">
        <v>104794</v>
      </c>
      <c r="P23" s="50">
        <v>112244</v>
      </c>
    </row>
    <row r="24" spans="1:16" x14ac:dyDescent="0.2">
      <c r="A24" s="51" t="s">
        <v>84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1905</v>
      </c>
      <c r="H24" s="52">
        <v>1426</v>
      </c>
      <c r="I24" s="52">
        <v>4587</v>
      </c>
      <c r="J24" s="52">
        <v>10641</v>
      </c>
      <c r="K24" s="52">
        <v>19627</v>
      </c>
      <c r="L24" s="52">
        <v>29002</v>
      </c>
      <c r="M24" s="52">
        <v>50829</v>
      </c>
      <c r="N24" s="52">
        <v>65706</v>
      </c>
      <c r="O24" s="52">
        <v>77547</v>
      </c>
      <c r="P24" s="52">
        <v>94524</v>
      </c>
    </row>
    <row r="25" spans="1:16" x14ac:dyDescent="0.2">
      <c r="A25" s="49" t="s">
        <v>83</v>
      </c>
      <c r="B25" s="48">
        <v>347640</v>
      </c>
      <c r="C25" s="48">
        <v>371161</v>
      </c>
      <c r="D25" s="48">
        <v>380891</v>
      </c>
      <c r="E25" s="48">
        <v>407342</v>
      </c>
      <c r="F25" s="48">
        <v>425905</v>
      </c>
      <c r="G25" s="48">
        <v>441874</v>
      </c>
      <c r="H25" s="48">
        <v>463077</v>
      </c>
      <c r="I25" s="48">
        <v>470936</v>
      </c>
      <c r="J25" s="48">
        <v>501614</v>
      </c>
      <c r="K25" s="48">
        <v>532096</v>
      </c>
      <c r="L25" s="48">
        <v>575501</v>
      </c>
      <c r="M25" s="48">
        <v>583014</v>
      </c>
      <c r="N25" s="48">
        <v>614901</v>
      </c>
      <c r="O25" s="48">
        <v>622360</v>
      </c>
      <c r="P25" s="48">
        <v>614084</v>
      </c>
    </row>
    <row r="26" spans="1:16" x14ac:dyDescent="0.2">
      <c r="A26" s="51"/>
    </row>
    <row r="27" spans="1:16" x14ac:dyDescent="0.2">
      <c r="A27" s="51"/>
    </row>
    <row r="28" spans="1:16" x14ac:dyDescent="0.2">
      <c r="A28" s="49" t="s">
        <v>82</v>
      </c>
      <c r="B28" s="63">
        <v>11584026</v>
      </c>
      <c r="C28" s="63">
        <v>11943267</v>
      </c>
      <c r="D28" s="63">
        <v>12408186</v>
      </c>
      <c r="E28" s="63">
        <v>12718239</v>
      </c>
      <c r="F28" s="63">
        <v>13406271</v>
      </c>
      <c r="G28" s="63">
        <v>14076565</v>
      </c>
      <c r="H28" s="63">
        <v>13745062</v>
      </c>
      <c r="I28" s="63">
        <v>13423678</v>
      </c>
      <c r="J28" s="63">
        <v>12906785</v>
      </c>
      <c r="K28" s="63">
        <v>13645502</v>
      </c>
      <c r="L28" s="63">
        <v>13859195</v>
      </c>
      <c r="M28" s="63">
        <v>13816908</v>
      </c>
      <c r="N28" s="63">
        <v>14187403</v>
      </c>
      <c r="O28" s="63">
        <v>13992135</v>
      </c>
      <c r="P28" s="63">
        <v>12991059</v>
      </c>
    </row>
    <row r="29" spans="1:16" x14ac:dyDescent="0.2">
      <c r="A29" s="51"/>
    </row>
    <row r="30" spans="1:16" x14ac:dyDescent="0.2">
      <c r="A30" s="47" t="s">
        <v>102</v>
      </c>
    </row>
    <row r="31" spans="1:16" x14ac:dyDescent="0.2">
      <c r="A31" s="51"/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B1" workbookViewId="0">
      <selection activeCell="P11" sqref="P11"/>
    </sheetView>
  </sheetViews>
  <sheetFormatPr defaultRowHeight="12.75" x14ac:dyDescent="0.2"/>
  <cols>
    <col min="1" max="1" width="18.28515625" customWidth="1"/>
    <col min="2" max="16" width="13.28515625" customWidth="1"/>
    <col min="19" max="19" width="10.28515625" bestFit="1" customWidth="1"/>
  </cols>
  <sheetData>
    <row r="1" spans="1:19" ht="18" x14ac:dyDescent="0.25">
      <c r="A1" s="62" t="s">
        <v>107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9" ht="15.75" x14ac:dyDescent="0.25">
      <c r="A2" s="60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9" x14ac:dyDescent="0.2">
      <c r="A3" s="51"/>
    </row>
    <row r="4" spans="1:19" x14ac:dyDescent="0.2">
      <c r="A4" s="51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 t="s">
        <v>104</v>
      </c>
      <c r="N4" s="57" t="s">
        <v>104</v>
      </c>
      <c r="O4" s="57" t="s">
        <v>104</v>
      </c>
      <c r="P4" s="57" t="s">
        <v>104</v>
      </c>
    </row>
    <row r="5" spans="1:19" x14ac:dyDescent="0.2">
      <c r="A5" s="51"/>
      <c r="B5" s="56">
        <v>1995</v>
      </c>
      <c r="C5" s="56">
        <v>1996</v>
      </c>
      <c r="D5" s="56">
        <v>1997</v>
      </c>
      <c r="E5" s="56">
        <v>1998</v>
      </c>
      <c r="F5" s="56">
        <v>1999</v>
      </c>
      <c r="G5" s="56">
        <v>2000</v>
      </c>
      <c r="H5" s="56">
        <v>2001</v>
      </c>
      <c r="I5" s="56">
        <v>2002</v>
      </c>
      <c r="J5" s="56">
        <v>2003</v>
      </c>
      <c r="K5" s="56">
        <v>2004</v>
      </c>
      <c r="L5" s="56">
        <v>2005</v>
      </c>
      <c r="M5" s="56">
        <v>2006</v>
      </c>
      <c r="N5" s="56">
        <v>2007</v>
      </c>
      <c r="O5" s="56">
        <v>2008</v>
      </c>
      <c r="P5" s="56">
        <v>2009</v>
      </c>
    </row>
    <row r="6" spans="1:19" x14ac:dyDescent="0.2">
      <c r="A6" s="51" t="s">
        <v>99</v>
      </c>
      <c r="B6" s="64">
        <v>2013809</v>
      </c>
      <c r="C6" s="64">
        <v>2006565</v>
      </c>
      <c r="D6" s="64">
        <v>2039551</v>
      </c>
      <c r="E6" s="64">
        <v>2058564</v>
      </c>
      <c r="F6" s="64">
        <v>2106503</v>
      </c>
      <c r="G6" s="64">
        <v>2209094</v>
      </c>
      <c r="H6" s="64">
        <v>2140252</v>
      </c>
      <c r="I6" s="64">
        <v>2430974</v>
      </c>
      <c r="J6" s="64">
        <v>2265522</v>
      </c>
      <c r="K6" s="64">
        <v>2251820</v>
      </c>
      <c r="L6" s="64">
        <v>2229470</v>
      </c>
      <c r="M6" s="64">
        <v>2163982</v>
      </c>
      <c r="N6" s="64">
        <v>2088671</v>
      </c>
      <c r="O6" s="64">
        <v>2006971</v>
      </c>
      <c r="P6" s="64">
        <v>1968558</v>
      </c>
    </row>
    <row r="7" spans="1:19" x14ac:dyDescent="0.2">
      <c r="A7" s="51" t="s">
        <v>98</v>
      </c>
      <c r="B7" s="64">
        <v>864519</v>
      </c>
      <c r="C7" s="64">
        <v>898531</v>
      </c>
      <c r="D7" s="64">
        <v>970820</v>
      </c>
      <c r="E7" s="64">
        <v>1057418</v>
      </c>
      <c r="F7" s="64">
        <v>1129115</v>
      </c>
      <c r="G7" s="64">
        <v>1169347</v>
      </c>
      <c r="H7" s="64">
        <v>1137633</v>
      </c>
      <c r="I7" s="64">
        <v>1041539</v>
      </c>
      <c r="J7" s="64">
        <v>993804</v>
      </c>
      <c r="K7" s="64">
        <v>1060283</v>
      </c>
      <c r="L7" s="64">
        <v>1110244</v>
      </c>
      <c r="M7" s="64">
        <v>1212671</v>
      </c>
      <c r="N7" s="64">
        <v>1284650</v>
      </c>
      <c r="O7" s="64">
        <v>1256594</v>
      </c>
      <c r="P7" s="64">
        <v>1146802</v>
      </c>
    </row>
    <row r="8" spans="1:19" x14ac:dyDescent="0.2">
      <c r="A8" s="55" t="s">
        <v>97</v>
      </c>
      <c r="B8" s="64">
        <v>1630466</v>
      </c>
      <c r="C8" s="64">
        <v>1669822</v>
      </c>
      <c r="D8" s="64">
        <v>1749975</v>
      </c>
      <c r="E8" s="64">
        <v>1791367</v>
      </c>
      <c r="F8" s="64">
        <v>1833584</v>
      </c>
      <c r="G8" s="64">
        <v>1864321</v>
      </c>
      <c r="H8" s="64">
        <v>1808249</v>
      </c>
      <c r="I8" s="64">
        <v>1654175</v>
      </c>
      <c r="J8" s="64">
        <v>1481939</v>
      </c>
      <c r="K8" s="64">
        <v>1603456</v>
      </c>
      <c r="L8" s="64">
        <v>1622318</v>
      </c>
      <c r="M8" s="64">
        <v>1466501</v>
      </c>
      <c r="N8" s="64">
        <v>1485685</v>
      </c>
      <c r="O8" s="64">
        <v>1483190</v>
      </c>
      <c r="P8" s="64">
        <v>1414664</v>
      </c>
    </row>
    <row r="9" spans="1:19" x14ac:dyDescent="0.2">
      <c r="A9" s="55" t="s">
        <v>96</v>
      </c>
      <c r="B9" s="64">
        <v>1084197</v>
      </c>
      <c r="C9" s="64">
        <v>1142142</v>
      </c>
      <c r="D9" s="64">
        <v>1163303</v>
      </c>
      <c r="E9" s="64">
        <v>1093811</v>
      </c>
      <c r="F9" s="64">
        <v>1190590</v>
      </c>
      <c r="G9" s="64">
        <v>1232446</v>
      </c>
      <c r="H9" s="64">
        <v>1206326</v>
      </c>
      <c r="I9" s="64">
        <v>1176684</v>
      </c>
      <c r="J9" s="64">
        <v>1143575</v>
      </c>
      <c r="K9" s="64">
        <v>1175862</v>
      </c>
      <c r="L9" s="64">
        <v>1159930</v>
      </c>
      <c r="M9" s="64">
        <v>1071612</v>
      </c>
      <c r="N9" s="64">
        <v>1052432</v>
      </c>
      <c r="O9" s="64">
        <v>982386</v>
      </c>
      <c r="P9" s="64">
        <v>844539</v>
      </c>
    </row>
    <row r="10" spans="1:19" x14ac:dyDescent="0.2">
      <c r="A10" s="51" t="s">
        <v>95</v>
      </c>
      <c r="B10" s="64">
        <v>1761184</v>
      </c>
      <c r="C10" s="64">
        <v>1809393</v>
      </c>
      <c r="D10" s="64">
        <v>1865139</v>
      </c>
      <c r="E10" s="64">
        <v>1918156</v>
      </c>
      <c r="F10" s="64">
        <v>1972263</v>
      </c>
      <c r="G10" s="64">
        <v>1989316</v>
      </c>
      <c r="H10" s="64">
        <v>1879584</v>
      </c>
      <c r="I10" s="64">
        <v>1690924</v>
      </c>
      <c r="J10" s="64">
        <v>1659106</v>
      </c>
      <c r="K10" s="64">
        <v>1652062</v>
      </c>
      <c r="L10" s="64">
        <v>1591904</v>
      </c>
      <c r="M10" s="64">
        <v>1824183</v>
      </c>
      <c r="N10" s="64">
        <v>1852850</v>
      </c>
      <c r="O10" s="64">
        <v>1744487</v>
      </c>
      <c r="P10" s="64">
        <v>1510106</v>
      </c>
      <c r="R10" t="s">
        <v>114</v>
      </c>
      <c r="S10" s="98">
        <f>MIN(G11:P11)</f>
        <v>880353</v>
      </c>
    </row>
    <row r="11" spans="1:19" x14ac:dyDescent="0.2">
      <c r="A11" s="51" t="s">
        <v>1</v>
      </c>
      <c r="B11" s="64">
        <v>1134277</v>
      </c>
      <c r="C11" s="64">
        <v>1071415</v>
      </c>
      <c r="D11" s="64">
        <v>1085645</v>
      </c>
      <c r="E11" s="64">
        <v>1049792</v>
      </c>
      <c r="F11" s="64">
        <v>1080509</v>
      </c>
      <c r="G11" s="64">
        <v>1187426</v>
      </c>
      <c r="H11" s="64">
        <v>1123184</v>
      </c>
      <c r="I11" s="64">
        <v>880353</v>
      </c>
      <c r="J11" s="64">
        <v>912452</v>
      </c>
      <c r="K11" s="64">
        <v>998677</v>
      </c>
      <c r="L11" s="64">
        <v>1013462</v>
      </c>
      <c r="M11" s="64">
        <v>1369502</v>
      </c>
      <c r="N11" s="64">
        <v>1306592</v>
      </c>
      <c r="O11" s="64">
        <v>1250037</v>
      </c>
      <c r="P11" s="64">
        <v>1027197</v>
      </c>
      <c r="R11" t="s">
        <v>115</v>
      </c>
      <c r="S11" s="98">
        <f>MAX(G11:P11)</f>
        <v>1369502</v>
      </c>
    </row>
    <row r="12" spans="1:19" x14ac:dyDescent="0.2">
      <c r="A12" s="51" t="s">
        <v>103</v>
      </c>
      <c r="B12" s="66">
        <v>317945</v>
      </c>
      <c r="C12" s="66">
        <v>359337</v>
      </c>
      <c r="D12" s="66">
        <v>387343</v>
      </c>
      <c r="E12" s="66">
        <v>391924</v>
      </c>
      <c r="F12" s="66">
        <v>415145</v>
      </c>
      <c r="G12" s="66">
        <v>436257</v>
      </c>
      <c r="H12" s="66">
        <v>430712</v>
      </c>
      <c r="I12" s="66">
        <v>431174</v>
      </c>
      <c r="J12" s="66">
        <v>445262</v>
      </c>
      <c r="K12" s="66">
        <v>557088</v>
      </c>
      <c r="L12" s="66">
        <v>564526</v>
      </c>
      <c r="M12" s="66">
        <v>0</v>
      </c>
      <c r="N12" s="66">
        <v>0</v>
      </c>
      <c r="O12" s="66">
        <v>0</v>
      </c>
      <c r="P12" s="66">
        <v>0</v>
      </c>
    </row>
    <row r="13" spans="1:19" x14ac:dyDescent="0.2">
      <c r="A13" s="51" t="s">
        <v>116</v>
      </c>
      <c r="B13" s="65">
        <f>SUM(B11:B12)</f>
        <v>1452222</v>
      </c>
      <c r="C13" s="65">
        <f t="shared" ref="C13:P13" si="0">SUM(C11:C12)</f>
        <v>1430752</v>
      </c>
      <c r="D13" s="65">
        <f t="shared" si="0"/>
        <v>1472988</v>
      </c>
      <c r="E13" s="65">
        <f t="shared" si="0"/>
        <v>1441716</v>
      </c>
      <c r="F13" s="65">
        <f t="shared" si="0"/>
        <v>1495654</v>
      </c>
      <c r="G13" s="65">
        <f t="shared" si="0"/>
        <v>1623683</v>
      </c>
      <c r="H13" s="65">
        <f t="shared" si="0"/>
        <v>1553896</v>
      </c>
      <c r="I13" s="65">
        <f t="shared" si="0"/>
        <v>1311527</v>
      </c>
      <c r="J13" s="65">
        <f t="shared" si="0"/>
        <v>1357714</v>
      </c>
      <c r="K13" s="65">
        <f t="shared" si="0"/>
        <v>1555765</v>
      </c>
      <c r="L13" s="65">
        <f t="shared" si="0"/>
        <v>1577988</v>
      </c>
      <c r="M13" s="65">
        <f t="shared" si="0"/>
        <v>1369502</v>
      </c>
      <c r="N13" s="65">
        <f t="shared" si="0"/>
        <v>1306592</v>
      </c>
      <c r="O13" s="65">
        <f t="shared" si="0"/>
        <v>1250037</v>
      </c>
      <c r="P13" s="65">
        <f t="shared" si="0"/>
        <v>1027197</v>
      </c>
      <c r="R13" s="99">
        <f>(1623683-1027197)/1623683</f>
        <v>0.36736604374129678</v>
      </c>
    </row>
    <row r="14" spans="1:19" x14ac:dyDescent="0.2">
      <c r="A14" s="49" t="s">
        <v>93</v>
      </c>
      <c r="B14" s="48">
        <v>8806397</v>
      </c>
      <c r="C14" s="48">
        <v>8957205</v>
      </c>
      <c r="D14" s="48">
        <v>9261776</v>
      </c>
      <c r="E14" s="48">
        <v>9361032</v>
      </c>
      <c r="F14" s="48">
        <v>9727709</v>
      </c>
      <c r="G14" s="48">
        <v>10088207</v>
      </c>
      <c r="H14" s="48">
        <v>9725940</v>
      </c>
      <c r="I14" s="48">
        <v>9305823</v>
      </c>
      <c r="J14" s="48">
        <v>8901660</v>
      </c>
      <c r="K14" s="48">
        <v>9299248</v>
      </c>
      <c r="L14" s="48">
        <v>9291854</v>
      </c>
      <c r="M14" s="48">
        <v>9108451</v>
      </c>
      <c r="N14" s="48">
        <v>9070880</v>
      </c>
      <c r="O14" s="48">
        <v>8723665</v>
      </c>
      <c r="P14" s="48">
        <v>7911866</v>
      </c>
      <c r="R14">
        <f>(1623683-1027197)</f>
        <v>596486</v>
      </c>
    </row>
    <row r="15" spans="1:19" x14ac:dyDescent="0.2">
      <c r="A15" s="51"/>
      <c r="R15" s="100">
        <f>R14/G13</f>
        <v>0.36736604374129678</v>
      </c>
    </row>
    <row r="16" spans="1:19" x14ac:dyDescent="0.2">
      <c r="A16" s="51" t="s">
        <v>92</v>
      </c>
      <c r="B16" s="64">
        <v>720329</v>
      </c>
      <c r="C16" s="64">
        <v>786214</v>
      </c>
      <c r="D16" s="64">
        <v>865354</v>
      </c>
      <c r="E16" s="64">
        <v>901926</v>
      </c>
      <c r="F16" s="64">
        <v>990371</v>
      </c>
      <c r="G16" s="64">
        <v>1111736</v>
      </c>
      <c r="H16" s="64">
        <v>1198103</v>
      </c>
      <c r="I16" s="64">
        <v>1250112</v>
      </c>
      <c r="J16" s="64">
        <v>1293588</v>
      </c>
      <c r="K16" s="64">
        <v>1378958</v>
      </c>
      <c r="L16" s="64">
        <v>1511691</v>
      </c>
      <c r="M16" s="64">
        <v>1632229</v>
      </c>
      <c r="N16" s="64">
        <v>1749646</v>
      </c>
      <c r="O16" s="64">
        <v>1839813</v>
      </c>
      <c r="P16" s="64">
        <v>1744063</v>
      </c>
    </row>
    <row r="17" spans="1:18" x14ac:dyDescent="0.2">
      <c r="A17" s="51" t="s">
        <v>91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>
        <v>18857</v>
      </c>
      <c r="H17" s="64">
        <v>58125</v>
      </c>
      <c r="I17" s="64">
        <v>111427</v>
      </c>
      <c r="J17" s="64">
        <v>184544</v>
      </c>
      <c r="K17" s="64">
        <v>263075</v>
      </c>
      <c r="L17" s="64">
        <v>331805</v>
      </c>
      <c r="M17" s="64">
        <v>421045</v>
      </c>
      <c r="N17" s="64">
        <v>502132</v>
      </c>
      <c r="O17" s="64">
        <v>521042</v>
      </c>
      <c r="P17" s="64">
        <v>522267</v>
      </c>
      <c r="R17" s="98">
        <f>I11-H11</f>
        <v>-242831</v>
      </c>
    </row>
    <row r="18" spans="1:18" x14ac:dyDescent="0.2">
      <c r="A18" s="51" t="s">
        <v>90</v>
      </c>
      <c r="B18" s="65">
        <v>2141</v>
      </c>
      <c r="C18" s="65">
        <v>26580</v>
      </c>
      <c r="D18" s="65">
        <v>26848</v>
      </c>
      <c r="E18" s="65">
        <v>120811</v>
      </c>
      <c r="F18" s="65">
        <v>188686</v>
      </c>
      <c r="G18" s="65">
        <v>175212</v>
      </c>
      <c r="H18" s="65">
        <v>150848</v>
      </c>
      <c r="I18" s="65">
        <v>183170</v>
      </c>
      <c r="J18" s="65">
        <v>213969</v>
      </c>
      <c r="K18" s="65">
        <v>246464</v>
      </c>
      <c r="L18" s="65">
        <v>307670</v>
      </c>
      <c r="M18" s="65">
        <v>373918</v>
      </c>
      <c r="N18" s="65">
        <v>434362</v>
      </c>
      <c r="O18" s="65">
        <v>450399</v>
      </c>
      <c r="P18" s="65">
        <v>438997</v>
      </c>
      <c r="R18">
        <f>R17/H11</f>
        <v>-0.21619877063775839</v>
      </c>
    </row>
    <row r="19" spans="1:18" x14ac:dyDescent="0.2">
      <c r="A19" s="51" t="s">
        <v>89</v>
      </c>
      <c r="B19" s="64">
        <v>16614</v>
      </c>
      <c r="C19" s="64">
        <v>28774</v>
      </c>
      <c r="D19" s="64">
        <v>29737</v>
      </c>
      <c r="E19" s="64">
        <v>43058</v>
      </c>
      <c r="F19" s="64">
        <v>61901</v>
      </c>
      <c r="G19" s="64">
        <v>73493</v>
      </c>
      <c r="H19" s="64">
        <v>80392</v>
      </c>
      <c r="I19" s="64">
        <v>99292</v>
      </c>
      <c r="J19" s="64">
        <v>116035</v>
      </c>
      <c r="K19" s="64">
        <v>152083</v>
      </c>
      <c r="L19" s="64">
        <v>176846</v>
      </c>
      <c r="M19" s="64">
        <v>193524</v>
      </c>
      <c r="N19" s="64">
        <v>217908</v>
      </c>
      <c r="O19" s="64">
        <v>211481</v>
      </c>
      <c r="P19" s="64">
        <v>138661</v>
      </c>
    </row>
    <row r="20" spans="1:18" x14ac:dyDescent="0.2">
      <c r="A20" s="51" t="s">
        <v>88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79832</v>
      </c>
      <c r="P20" s="52">
        <v>114527</v>
      </c>
    </row>
    <row r="21" spans="1:18" x14ac:dyDescent="0.2">
      <c r="A21" s="49" t="s">
        <v>87</v>
      </c>
      <c r="B21" s="48">
        <v>739084</v>
      </c>
      <c r="C21" s="48">
        <v>841568</v>
      </c>
      <c r="D21" s="48">
        <v>921939</v>
      </c>
      <c r="E21" s="48">
        <v>1065795</v>
      </c>
      <c r="F21" s="48">
        <v>1240958</v>
      </c>
      <c r="G21" s="48">
        <v>1379298</v>
      </c>
      <c r="H21" s="48">
        <v>1487468</v>
      </c>
      <c r="I21" s="48">
        <v>1644001</v>
      </c>
      <c r="J21" s="48">
        <v>1808136</v>
      </c>
      <c r="K21" s="48">
        <v>2040580</v>
      </c>
      <c r="L21" s="48">
        <v>2328012</v>
      </c>
      <c r="M21" s="48">
        <v>2620716</v>
      </c>
      <c r="N21" s="48">
        <v>2904048</v>
      </c>
      <c r="O21" s="48">
        <v>3102567</v>
      </c>
      <c r="P21" s="48">
        <v>2958515</v>
      </c>
      <c r="R21" s="98">
        <f>M13-L13</f>
        <v>-208486</v>
      </c>
    </row>
    <row r="22" spans="1:18" x14ac:dyDescent="0.2">
      <c r="A22" s="51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R22">
        <f>R21/L13</f>
        <v>-0.13212141030223298</v>
      </c>
    </row>
    <row r="23" spans="1:18" x14ac:dyDescent="0.2">
      <c r="A23" s="51" t="s">
        <v>86</v>
      </c>
      <c r="B23" s="64">
        <v>249074</v>
      </c>
      <c r="C23" s="64">
        <v>265099</v>
      </c>
      <c r="D23" s="64">
        <v>274238</v>
      </c>
      <c r="E23" s="64">
        <v>295587</v>
      </c>
      <c r="F23" s="64">
        <v>305586</v>
      </c>
      <c r="G23" s="64">
        <v>309060</v>
      </c>
      <c r="H23" s="64">
        <v>320959</v>
      </c>
      <c r="I23" s="64">
        <v>340169</v>
      </c>
      <c r="J23" s="64">
        <v>359697</v>
      </c>
      <c r="K23" s="64">
        <v>378731</v>
      </c>
      <c r="L23" s="64">
        <v>371029</v>
      </c>
      <c r="M23" s="64">
        <v>383986</v>
      </c>
      <c r="N23" s="64">
        <v>388270</v>
      </c>
      <c r="O23" s="64">
        <v>380156</v>
      </c>
      <c r="P23" s="64">
        <v>355105</v>
      </c>
    </row>
    <row r="24" spans="1:18" x14ac:dyDescent="0.2">
      <c r="A24" s="51" t="s">
        <v>85</v>
      </c>
      <c r="B24" s="50">
        <v>45978</v>
      </c>
      <c r="C24" s="50">
        <v>49083</v>
      </c>
      <c r="D24" s="50">
        <v>49632</v>
      </c>
      <c r="E24" s="50">
        <v>50465</v>
      </c>
      <c r="F24" s="50">
        <v>56933</v>
      </c>
      <c r="G24" s="50">
        <v>66187</v>
      </c>
      <c r="H24" s="50">
        <v>70537</v>
      </c>
      <c r="I24" s="50">
        <v>58447</v>
      </c>
      <c r="J24" s="50">
        <v>66038</v>
      </c>
      <c r="K24" s="50">
        <v>65720</v>
      </c>
      <c r="L24" s="50">
        <v>72231</v>
      </c>
      <c r="M24" s="50">
        <v>73529</v>
      </c>
      <c r="N24" s="50">
        <v>81924</v>
      </c>
      <c r="O24" s="50">
        <v>88373</v>
      </c>
      <c r="P24" s="50">
        <v>97922</v>
      </c>
    </row>
    <row r="25" spans="1:18" x14ac:dyDescent="0.2">
      <c r="A25" s="51" t="s">
        <v>84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1610</v>
      </c>
      <c r="H25" s="52">
        <v>1176</v>
      </c>
      <c r="I25" s="52">
        <v>4703</v>
      </c>
      <c r="J25" s="52">
        <v>6112</v>
      </c>
      <c r="K25" s="52">
        <v>16791</v>
      </c>
      <c r="L25" s="52">
        <v>22489</v>
      </c>
      <c r="M25" s="52">
        <v>21660</v>
      </c>
      <c r="N25" s="52">
        <v>47861</v>
      </c>
      <c r="O25" s="52">
        <v>63846</v>
      </c>
      <c r="P25" s="52">
        <v>77604</v>
      </c>
    </row>
    <row r="26" spans="1:18" x14ac:dyDescent="0.2">
      <c r="A26" s="49" t="s">
        <v>83</v>
      </c>
      <c r="B26" s="48">
        <v>295052</v>
      </c>
      <c r="C26" s="48">
        <v>314182</v>
      </c>
      <c r="D26" s="48">
        <v>323870</v>
      </c>
      <c r="E26" s="48">
        <v>346052</v>
      </c>
      <c r="F26" s="48">
        <v>362519</v>
      </c>
      <c r="G26" s="48">
        <v>376857</v>
      </c>
      <c r="H26" s="48">
        <v>392672</v>
      </c>
      <c r="I26" s="48">
        <v>403319</v>
      </c>
      <c r="J26" s="48">
        <v>431847</v>
      </c>
      <c r="K26" s="48">
        <v>461242</v>
      </c>
      <c r="L26" s="48">
        <v>465749</v>
      </c>
      <c r="M26" s="48">
        <v>479175</v>
      </c>
      <c r="N26" s="48">
        <v>518055</v>
      </c>
      <c r="O26" s="48">
        <v>532375</v>
      </c>
      <c r="P26" s="48">
        <v>530631</v>
      </c>
    </row>
    <row r="27" spans="1:18" x14ac:dyDescent="0.2">
      <c r="A27" s="51"/>
    </row>
    <row r="28" spans="1:18" x14ac:dyDescent="0.2">
      <c r="A28" s="51"/>
    </row>
    <row r="29" spans="1:18" x14ac:dyDescent="0.2">
      <c r="A29" s="49" t="s">
        <v>82</v>
      </c>
      <c r="B29" s="63">
        <v>9840533</v>
      </c>
      <c r="C29" s="63">
        <v>10112955</v>
      </c>
      <c r="D29" s="63">
        <v>10507585</v>
      </c>
      <c r="E29" s="63">
        <v>10772879</v>
      </c>
      <c r="F29" s="63">
        <v>11331186</v>
      </c>
      <c r="G29" s="63">
        <v>11844362</v>
      </c>
      <c r="H29" s="63">
        <v>11606080</v>
      </c>
      <c r="I29" s="63">
        <v>11353143</v>
      </c>
      <c r="J29" s="63">
        <v>11141643</v>
      </c>
      <c r="K29" s="63">
        <v>11801070</v>
      </c>
      <c r="L29" s="63">
        <v>12085615</v>
      </c>
      <c r="M29" s="63">
        <v>12208342</v>
      </c>
      <c r="N29" s="63">
        <v>12492983</v>
      </c>
      <c r="O29" s="63">
        <v>12358607</v>
      </c>
      <c r="P29" s="63">
        <v>11401012</v>
      </c>
    </row>
    <row r="30" spans="1:18" x14ac:dyDescent="0.2">
      <c r="A30" s="51"/>
    </row>
    <row r="31" spans="1:18" x14ac:dyDescent="0.2">
      <c r="A31" s="47" t="s">
        <v>102</v>
      </c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P11" sqref="P11"/>
    </sheetView>
  </sheetViews>
  <sheetFormatPr defaultRowHeight="12.75" x14ac:dyDescent="0.2"/>
  <cols>
    <col min="1" max="1" width="18.28515625" customWidth="1"/>
    <col min="2" max="16" width="13.28515625" customWidth="1"/>
  </cols>
  <sheetData>
    <row r="1" spans="1:17" ht="18" x14ac:dyDescent="0.25">
      <c r="A1" s="62" t="s">
        <v>106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7" ht="15.75" x14ac:dyDescent="0.25">
      <c r="A2" s="60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x14ac:dyDescent="0.2">
      <c r="A3" s="51"/>
    </row>
    <row r="4" spans="1:17" x14ac:dyDescent="0.2">
      <c r="A4" s="51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 t="s">
        <v>104</v>
      </c>
      <c r="N4" s="57" t="s">
        <v>104</v>
      </c>
      <c r="O4" s="57" t="s">
        <v>104</v>
      </c>
      <c r="P4" s="57" t="s">
        <v>104</v>
      </c>
    </row>
    <row r="5" spans="1:17" x14ac:dyDescent="0.2">
      <c r="A5" s="51"/>
      <c r="B5" s="56">
        <v>1995</v>
      </c>
      <c r="C5" s="56">
        <v>1996</v>
      </c>
      <c r="D5" s="56">
        <v>1997</v>
      </c>
      <c r="E5" s="56">
        <v>1998</v>
      </c>
      <c r="F5" s="56">
        <v>1999</v>
      </c>
      <c r="G5" s="56">
        <v>2000</v>
      </c>
      <c r="H5" s="56">
        <v>2001</v>
      </c>
      <c r="I5" s="56">
        <v>2002</v>
      </c>
      <c r="J5" s="56">
        <v>2003</v>
      </c>
      <c r="K5" s="56">
        <v>2004</v>
      </c>
      <c r="L5" s="56">
        <v>2005</v>
      </c>
      <c r="M5" s="56">
        <v>2006</v>
      </c>
      <c r="N5" s="56">
        <v>2007</v>
      </c>
      <c r="O5" s="56">
        <v>2008</v>
      </c>
      <c r="P5" s="56">
        <v>2009</v>
      </c>
    </row>
    <row r="6" spans="1:17" x14ac:dyDescent="0.2">
      <c r="A6" s="51" t="s">
        <v>99</v>
      </c>
      <c r="B6" s="64">
        <v>1173.0100109046973</v>
      </c>
      <c r="C6" s="64">
        <v>1167.1846761503305</v>
      </c>
      <c r="D6" s="64">
        <v>1167.0657669301372</v>
      </c>
      <c r="E6" s="64">
        <v>1182.379866339629</v>
      </c>
      <c r="F6" s="64">
        <v>1177.9411156655553</v>
      </c>
      <c r="G6" s="64">
        <v>1171.2129497338067</v>
      </c>
      <c r="H6" s="64">
        <v>1154.4205264846539</v>
      </c>
      <c r="I6" s="64">
        <v>1114.8162219392761</v>
      </c>
      <c r="J6" s="64">
        <v>1121.6440558745442</v>
      </c>
      <c r="K6" s="64">
        <v>1149.0743740084997</v>
      </c>
      <c r="L6" s="64">
        <v>1151.1830026727175</v>
      </c>
      <c r="M6" s="64">
        <v>1159.8755579229282</v>
      </c>
      <c r="N6" s="64">
        <v>1174.9348236041778</v>
      </c>
      <c r="O6" s="64">
        <v>1160.0553238783793</v>
      </c>
      <c r="P6" s="64">
        <v>1162.8645453247029</v>
      </c>
    </row>
    <row r="7" spans="1:17" x14ac:dyDescent="0.2">
      <c r="A7" s="51" t="s">
        <v>98</v>
      </c>
      <c r="B7" s="64">
        <v>1027.2609260060581</v>
      </c>
      <c r="C7" s="64">
        <v>1017.4283530117622</v>
      </c>
      <c r="D7" s="64">
        <v>1079.150031253972</v>
      </c>
      <c r="E7" s="64">
        <v>1126.4733132115841</v>
      </c>
      <c r="F7" s="64">
        <v>1122.9522832597313</v>
      </c>
      <c r="G7" s="64">
        <v>1082.3168523333711</v>
      </c>
      <c r="H7" s="64">
        <v>1026.8815031972572</v>
      </c>
      <c r="I7" s="64">
        <v>1005.3635956689005</v>
      </c>
      <c r="J7" s="64">
        <v>1023.2365047193613</v>
      </c>
      <c r="K7" s="64">
        <v>1038.7881235658911</v>
      </c>
      <c r="L7" s="64">
        <v>1026.5882579774413</v>
      </c>
      <c r="M7" s="64">
        <v>998.45636372863578</v>
      </c>
      <c r="N7" s="64">
        <v>995.20131195199451</v>
      </c>
      <c r="O7" s="64">
        <v>1008.7951705282373</v>
      </c>
      <c r="P7" s="64">
        <v>1039.1384137049222</v>
      </c>
    </row>
    <row r="8" spans="1:17" x14ac:dyDescent="0.2">
      <c r="A8" s="55" t="s">
        <v>97</v>
      </c>
      <c r="B8" s="64">
        <v>1279.8041922491923</v>
      </c>
      <c r="C8" s="64">
        <v>1273.2669257726345</v>
      </c>
      <c r="D8" s="64">
        <v>1253.8212467787646</v>
      </c>
      <c r="E8" s="64">
        <v>1251.6467245774338</v>
      </c>
      <c r="F8" s="64">
        <v>1222.8151363889012</v>
      </c>
      <c r="G8" s="64">
        <v>1207.7366735935955</v>
      </c>
      <c r="H8" s="64">
        <v>1140.7956842070614</v>
      </c>
      <c r="I8" s="64">
        <v>1132.7550870624116</v>
      </c>
      <c r="J8" s="64">
        <v>1129.3992072746316</v>
      </c>
      <c r="K8" s="64">
        <v>1099.648280540787</v>
      </c>
      <c r="L8" s="64">
        <v>1106.7249607882995</v>
      </c>
      <c r="M8" s="64">
        <v>1119.0528456789125</v>
      </c>
      <c r="N8" s="64">
        <v>1118.1718183426322</v>
      </c>
      <c r="O8" s="64">
        <v>1121.7910651064319</v>
      </c>
      <c r="P8" s="64">
        <v>1116.4405644511289</v>
      </c>
    </row>
    <row r="9" spans="1:17" x14ac:dyDescent="0.2">
      <c r="A9" s="55" t="s">
        <v>96</v>
      </c>
      <c r="B9" s="64">
        <v>1429.8225587598397</v>
      </c>
      <c r="C9" s="64">
        <v>1427.5274365899484</v>
      </c>
      <c r="D9" s="64">
        <v>1433.5180223945172</v>
      </c>
      <c r="E9" s="64">
        <v>1430.8268766960393</v>
      </c>
      <c r="F9" s="64">
        <v>1420.4674894310529</v>
      </c>
      <c r="G9" s="64">
        <v>1420.5133028519028</v>
      </c>
      <c r="H9" s="64">
        <v>1402.1029408004886</v>
      </c>
      <c r="I9" s="64">
        <v>1346.0813755506265</v>
      </c>
      <c r="J9" s="64">
        <v>1289.4370695200705</v>
      </c>
      <c r="K9" s="64">
        <v>1258.9379344177198</v>
      </c>
      <c r="L9" s="64">
        <v>1262.7150627996664</v>
      </c>
      <c r="M9" s="64">
        <v>1243.4560545868508</v>
      </c>
      <c r="N9" s="64">
        <v>1212.6829631478638</v>
      </c>
      <c r="O9" s="64">
        <v>1219.988899612662</v>
      </c>
      <c r="P9" s="64">
        <v>1235.7927479067871</v>
      </c>
    </row>
    <row r="10" spans="1:17" x14ac:dyDescent="0.2">
      <c r="A10" s="51" t="s">
        <v>95</v>
      </c>
      <c r="B10" s="64">
        <v>1394.0486994303169</v>
      </c>
      <c r="C10" s="64">
        <v>1386.5960321147465</v>
      </c>
      <c r="D10" s="64">
        <v>1382.2388184827714</v>
      </c>
      <c r="E10" s="64">
        <v>1371.7608274702513</v>
      </c>
      <c r="F10" s="64">
        <v>1339.3435767299907</v>
      </c>
      <c r="G10" s="64">
        <v>1337.7348215414174</v>
      </c>
      <c r="H10" s="64">
        <v>1300.6069687410381</v>
      </c>
      <c r="I10" s="64">
        <v>1263.9285840981408</v>
      </c>
      <c r="J10" s="64">
        <v>1058.9461039182625</v>
      </c>
      <c r="K10" s="64">
        <v>1203.5882003762893</v>
      </c>
      <c r="L10" s="64">
        <v>1237.8063068616359</v>
      </c>
      <c r="M10" s="64">
        <v>1223.0492452992444</v>
      </c>
      <c r="N10" s="64">
        <v>1236.7415828773871</v>
      </c>
      <c r="O10" s="64">
        <v>1241.3917216539469</v>
      </c>
      <c r="P10" s="64">
        <v>1288.9379797277952</v>
      </c>
    </row>
    <row r="11" spans="1:17" x14ac:dyDescent="0.2">
      <c r="A11" s="51" t="s">
        <v>1</v>
      </c>
      <c r="B11" s="64">
        <v>784.5691221034001</v>
      </c>
      <c r="C11" s="64">
        <v>836.65843693353213</v>
      </c>
      <c r="D11" s="64">
        <v>833.58484442400288</v>
      </c>
      <c r="E11" s="64">
        <v>831.80007622250685</v>
      </c>
      <c r="F11" s="64">
        <v>836.75133028690561</v>
      </c>
      <c r="G11" s="64">
        <v>1062.3771909549937</v>
      </c>
      <c r="H11" s="64">
        <v>874.16393262345161</v>
      </c>
      <c r="I11" s="64">
        <v>898.16052866642713</v>
      </c>
      <c r="J11" s="64">
        <v>913.82507719030434</v>
      </c>
      <c r="K11" s="64">
        <v>906.72126051113446</v>
      </c>
      <c r="L11" s="64">
        <v>868.08491610806459</v>
      </c>
      <c r="M11" s="64">
        <v>882.14615215277388</v>
      </c>
      <c r="N11" s="64">
        <v>855.1497526375216</v>
      </c>
      <c r="O11" s="64">
        <v>884.3918812187851</v>
      </c>
      <c r="P11" s="64">
        <v>878.59301819054542</v>
      </c>
      <c r="Q11">
        <f>(1062-879)/1062</f>
        <v>0.17231638418079095</v>
      </c>
    </row>
    <row r="12" spans="1:17" x14ac:dyDescent="0.2">
      <c r="A12" s="51" t="s">
        <v>103</v>
      </c>
      <c r="B12" s="66">
        <v>835.46634626969569</v>
      </c>
      <c r="C12" s="66">
        <v>827.68584276230047</v>
      </c>
      <c r="D12" s="66">
        <v>825.95093784979065</v>
      </c>
      <c r="E12" s="66">
        <v>838.35330861627858</v>
      </c>
      <c r="F12" s="66">
        <v>833.81905860046652</v>
      </c>
      <c r="G12" s="66">
        <v>820.19985641192363</v>
      </c>
      <c r="H12" s="66">
        <v>814.21189878650091</v>
      </c>
      <c r="I12" s="66">
        <v>599.39649851254399</v>
      </c>
      <c r="J12" s="66">
        <v>819.97732177028627</v>
      </c>
      <c r="K12" s="66">
        <v>812.48092203404508</v>
      </c>
      <c r="L12" s="66">
        <v>800.62774721115431</v>
      </c>
      <c r="M12" s="66">
        <v>0</v>
      </c>
      <c r="N12" s="66">
        <v>0</v>
      </c>
      <c r="O12" s="66">
        <v>0</v>
      </c>
      <c r="P12" s="66">
        <v>0</v>
      </c>
    </row>
    <row r="13" spans="1:17" x14ac:dyDescent="0.2">
      <c r="A13" s="49" t="s">
        <v>93</v>
      </c>
      <c r="B13" s="48">
        <v>1191.3070151125407</v>
      </c>
      <c r="C13" s="48">
        <v>1194.7819580261769</v>
      </c>
      <c r="D13" s="48">
        <v>1196.4941575261296</v>
      </c>
      <c r="E13" s="48">
        <v>1202.1502648708572</v>
      </c>
      <c r="F13" s="48">
        <v>1188.6596570896425</v>
      </c>
      <c r="G13" s="48">
        <v>1202.5018102783727</v>
      </c>
      <c r="H13" s="48">
        <v>1147.0564189217303</v>
      </c>
      <c r="I13" s="48">
        <v>1116.8938433801384</v>
      </c>
      <c r="J13" s="48">
        <v>1088.1326558781955</v>
      </c>
      <c r="K13" s="48">
        <v>1111.7791257097088</v>
      </c>
      <c r="L13" s="48">
        <v>1111.7617640773617</v>
      </c>
      <c r="M13" s="48">
        <v>1115.0484170300895</v>
      </c>
      <c r="N13" s="48">
        <v>1112.3010779453427</v>
      </c>
      <c r="O13" s="48">
        <v>1115.8840993718522</v>
      </c>
      <c r="P13" s="48">
        <v>1126.6974058002263</v>
      </c>
    </row>
    <row r="14" spans="1:17" x14ac:dyDescent="0.2">
      <c r="A14" s="51"/>
    </row>
    <row r="15" spans="1:17" x14ac:dyDescent="0.2">
      <c r="A15" s="51" t="s">
        <v>92</v>
      </c>
      <c r="B15" s="64">
        <v>772.51773826301269</v>
      </c>
      <c r="C15" s="64">
        <v>787.22607125301874</v>
      </c>
      <c r="D15" s="64">
        <v>822.08758436497601</v>
      </c>
      <c r="E15" s="64">
        <v>793.01493215339781</v>
      </c>
      <c r="F15" s="64">
        <v>794.21109805145124</v>
      </c>
      <c r="G15" s="64">
        <v>774.96011828473377</v>
      </c>
      <c r="H15" s="64">
        <v>777.8356070750732</v>
      </c>
      <c r="I15" s="64">
        <v>766.81710161746071</v>
      </c>
      <c r="J15" s="64">
        <v>760.34598923079784</v>
      </c>
      <c r="K15" s="64">
        <v>746.85346874027994</v>
      </c>
      <c r="L15" s="64">
        <v>733.42827232707236</v>
      </c>
      <c r="M15" s="64">
        <v>734.56470664761434</v>
      </c>
      <c r="N15" s="64">
        <v>730.46542500563282</v>
      </c>
      <c r="O15" s="64">
        <v>714.14153230978366</v>
      </c>
      <c r="P15" s="64">
        <v>704.72550581550877</v>
      </c>
    </row>
    <row r="16" spans="1:17" x14ac:dyDescent="0.2">
      <c r="A16" s="51" t="s">
        <v>91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790.03583229627088</v>
      </c>
      <c r="H16" s="64">
        <v>820.43233463382671</v>
      </c>
      <c r="I16" s="64">
        <v>834.01258387937162</v>
      </c>
      <c r="J16" s="64">
        <v>830.75124020073497</v>
      </c>
      <c r="K16" s="64">
        <v>811.19605652759083</v>
      </c>
      <c r="L16" s="64">
        <v>800.15284947414841</v>
      </c>
      <c r="M16" s="64">
        <v>761.21606192295576</v>
      </c>
      <c r="N16" s="64">
        <v>739.71884379747257</v>
      </c>
      <c r="O16" s="64">
        <v>732.70128935309128</v>
      </c>
      <c r="P16" s="64">
        <v>734.67613435919145</v>
      </c>
    </row>
    <row r="17" spans="1:16" x14ac:dyDescent="0.2">
      <c r="A17" s="51" t="s">
        <v>90</v>
      </c>
      <c r="B17" s="65">
        <v>585.16047854785484</v>
      </c>
      <c r="C17" s="65">
        <v>834.71189657993784</v>
      </c>
      <c r="D17" s="65">
        <v>786.54700313459773</v>
      </c>
      <c r="E17" s="65">
        <v>1035.870079533998</v>
      </c>
      <c r="F17" s="65">
        <v>695.34216107115446</v>
      </c>
      <c r="G17" s="65">
        <v>745.22705973706059</v>
      </c>
      <c r="H17" s="65">
        <v>777.51749725461491</v>
      </c>
      <c r="I17" s="65">
        <v>724.73294582378378</v>
      </c>
      <c r="J17" s="65">
        <v>659.05950877956752</v>
      </c>
      <c r="K17" s="65">
        <v>662.12766231093735</v>
      </c>
      <c r="L17" s="65">
        <v>661.60222807603748</v>
      </c>
      <c r="M17" s="65">
        <v>670.35713130712065</v>
      </c>
      <c r="N17" s="65">
        <v>676.6852434595005</v>
      </c>
      <c r="O17" s="65">
        <v>681.30741954919517</v>
      </c>
      <c r="P17" s="65">
        <v>678.85871631307737</v>
      </c>
    </row>
    <row r="18" spans="1:16" x14ac:dyDescent="0.2">
      <c r="A18" s="51" t="s">
        <v>89</v>
      </c>
      <c r="B18" s="64">
        <v>706.24966149359443</v>
      </c>
      <c r="C18" s="64">
        <v>774.49149597659107</v>
      </c>
      <c r="D18" s="64">
        <v>719.48420660599152</v>
      </c>
      <c r="E18" s="64">
        <v>870.25086080699361</v>
      </c>
      <c r="F18" s="64">
        <v>740.135341068966</v>
      </c>
      <c r="G18" s="64">
        <v>633.17546959721142</v>
      </c>
      <c r="H18" s="64">
        <v>768.51575643987269</v>
      </c>
      <c r="I18" s="64">
        <v>258.05262472546076</v>
      </c>
      <c r="J18" s="64">
        <v>733.91863942744055</v>
      </c>
      <c r="K18" s="64">
        <v>643.60496184212604</v>
      </c>
      <c r="L18" s="64">
        <v>698.07735587962475</v>
      </c>
      <c r="M18" s="64">
        <v>686.06775943313289</v>
      </c>
      <c r="N18" s="64">
        <v>693.48600517714215</v>
      </c>
      <c r="O18" s="64">
        <v>423.68618356094203</v>
      </c>
      <c r="P18" s="64">
        <v>522.57478941173758</v>
      </c>
    </row>
    <row r="19" spans="1:16" x14ac:dyDescent="0.2">
      <c r="A19" s="51" t="s">
        <v>88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721.34281486153736</v>
      </c>
      <c r="P19" s="52">
        <v>745.20335832032811</v>
      </c>
    </row>
    <row r="20" spans="1:16" x14ac:dyDescent="0.2">
      <c r="A20" s="49" t="s">
        <v>87</v>
      </c>
      <c r="B20" s="48">
        <v>770.54337768487687</v>
      </c>
      <c r="C20" s="48">
        <v>788.26004946040916</v>
      </c>
      <c r="D20" s="48">
        <v>817.05517934196087</v>
      </c>
      <c r="E20" s="48">
        <v>822.02655045658719</v>
      </c>
      <c r="F20" s="48">
        <v>779.20487414983506</v>
      </c>
      <c r="G20" s="48">
        <v>764.39013930667841</v>
      </c>
      <c r="H20" s="48">
        <v>778.94932334711632</v>
      </c>
      <c r="I20" s="48">
        <v>735.78694897676814</v>
      </c>
      <c r="J20" s="48">
        <v>752.42819046128488</v>
      </c>
      <c r="K20" s="48">
        <v>735.70963678353974</v>
      </c>
      <c r="L20" s="48">
        <v>729.9563498313787</v>
      </c>
      <c r="M20" s="48">
        <v>725.59102203872237</v>
      </c>
      <c r="N20" s="48">
        <v>718.36725412331043</v>
      </c>
      <c r="O20" s="48">
        <v>681.73771888238002</v>
      </c>
      <c r="P20" s="48">
        <v>696.07842454105094</v>
      </c>
    </row>
    <row r="21" spans="1:16" x14ac:dyDescent="0.2">
      <c r="A21" s="51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x14ac:dyDescent="0.2">
      <c r="A22" s="51" t="s">
        <v>86</v>
      </c>
      <c r="B22" s="64">
        <v>846.78897744204585</v>
      </c>
      <c r="C22" s="64">
        <v>863.90540120156322</v>
      </c>
      <c r="D22" s="64">
        <v>863.85446236322889</v>
      </c>
      <c r="E22" s="64">
        <v>874.84698885147213</v>
      </c>
      <c r="F22" s="64">
        <v>860.51255188939263</v>
      </c>
      <c r="G22" s="64">
        <v>843.86085267753901</v>
      </c>
      <c r="H22" s="64">
        <v>894.87707595135828</v>
      </c>
      <c r="I22" s="64">
        <v>821.20962288356259</v>
      </c>
      <c r="J22" s="64">
        <v>815.49542810446451</v>
      </c>
      <c r="K22" s="64">
        <v>814.98064636188826</v>
      </c>
      <c r="L22" s="64">
        <v>744.87485110792898</v>
      </c>
      <c r="M22" s="64">
        <v>794.86307221509276</v>
      </c>
      <c r="N22" s="64">
        <v>784.08029016167791</v>
      </c>
      <c r="O22" s="64">
        <v>758.60878962044819</v>
      </c>
      <c r="P22" s="64">
        <v>748.53291793104131</v>
      </c>
    </row>
    <row r="23" spans="1:16" x14ac:dyDescent="0.2">
      <c r="A23" s="51" t="s">
        <v>85</v>
      </c>
      <c r="B23" s="50">
        <v>1313.4235732430143</v>
      </c>
      <c r="C23" s="50">
        <v>1593.3389543340313</v>
      </c>
      <c r="D23" s="50">
        <v>1657.756762397059</v>
      </c>
      <c r="E23" s="50">
        <v>1672.1899447531305</v>
      </c>
      <c r="F23" s="50">
        <v>1727.550390241822</v>
      </c>
      <c r="G23" s="50">
        <v>1847.9311263505847</v>
      </c>
      <c r="H23" s="50">
        <v>1820.4684807465756</v>
      </c>
      <c r="I23" s="50">
        <v>1222.7653361575703</v>
      </c>
      <c r="J23" s="50">
        <v>1346.066766633488</v>
      </c>
      <c r="K23" s="50">
        <v>1327.2995000129531</v>
      </c>
      <c r="L23" s="50">
        <v>1237.7224959150828</v>
      </c>
      <c r="M23" s="50">
        <v>1291.9390013994748</v>
      </c>
      <c r="N23" s="50">
        <v>1289.1369554717446</v>
      </c>
      <c r="O23" s="50">
        <v>1232.5629043647536</v>
      </c>
      <c r="P23" s="50">
        <v>1225.8076155518336</v>
      </c>
    </row>
    <row r="24" spans="1:16" x14ac:dyDescent="0.2">
      <c r="A24" s="51" t="s">
        <v>84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584.62939632545931</v>
      </c>
      <c r="H24" s="52">
        <v>1050.9200561009818</v>
      </c>
      <c r="I24" s="52">
        <v>815.49204272945281</v>
      </c>
      <c r="J24" s="52">
        <v>654.63565454374589</v>
      </c>
      <c r="K24" s="52">
        <v>911.84103530850359</v>
      </c>
      <c r="L24" s="52">
        <v>861.00824081097858</v>
      </c>
      <c r="M24" s="52">
        <v>473.79615967262782</v>
      </c>
      <c r="N24" s="52">
        <v>908.93562231759654</v>
      </c>
      <c r="O24" s="52">
        <v>908.02397255857738</v>
      </c>
      <c r="P24" s="52">
        <v>925.62507934492828</v>
      </c>
    </row>
    <row r="25" spans="1:16" x14ac:dyDescent="0.2">
      <c r="A25" s="49" t="s">
        <v>83</v>
      </c>
      <c r="B25" s="48">
        <v>926.05135484984464</v>
      </c>
      <c r="C25" s="48">
        <v>986.85892106121059</v>
      </c>
      <c r="D25" s="48">
        <v>993.6935921300319</v>
      </c>
      <c r="E25" s="48">
        <v>998.49972259182698</v>
      </c>
      <c r="F25" s="48">
        <v>1003.7095291203437</v>
      </c>
      <c r="G25" s="48">
        <v>1026.9722500079208</v>
      </c>
      <c r="H25" s="48">
        <v>1068.4164059108959</v>
      </c>
      <c r="I25" s="48">
        <v>883.14687133708185</v>
      </c>
      <c r="J25" s="48">
        <v>893.90783151985386</v>
      </c>
      <c r="K25" s="48">
        <v>892.88598485987495</v>
      </c>
      <c r="L25" s="48">
        <v>820.43409481477875</v>
      </c>
      <c r="M25" s="48">
        <v>840.58782636437547</v>
      </c>
      <c r="N25" s="48">
        <v>877.34782997588229</v>
      </c>
      <c r="O25" s="48">
        <v>857.03132110032777</v>
      </c>
      <c r="P25" s="48">
        <v>863.02976302916215</v>
      </c>
    </row>
    <row r="26" spans="1:16" x14ac:dyDescent="0.2">
      <c r="A26" s="51"/>
    </row>
    <row r="27" spans="1:16" x14ac:dyDescent="0.2">
      <c r="A27" s="51"/>
    </row>
    <row r="28" spans="1:16" x14ac:dyDescent="0.2">
      <c r="A28" s="49" t="s">
        <v>82</v>
      </c>
      <c r="B28" s="63">
        <v>1151.581356688944</v>
      </c>
      <c r="C28" s="63">
        <v>1154.3103933789641</v>
      </c>
      <c r="D28" s="63">
        <v>1156.6628777163721</v>
      </c>
      <c r="E28" s="63">
        <v>1158.2665663068606</v>
      </c>
      <c r="F28" s="63">
        <v>1139.4900469340057</v>
      </c>
      <c r="G28" s="63">
        <v>1147.1832212617212</v>
      </c>
      <c r="H28" s="63">
        <v>1097.6507035763098</v>
      </c>
      <c r="I28" s="63">
        <v>1053.8047882257008</v>
      </c>
      <c r="J28" s="63">
        <v>1025.4095929389077</v>
      </c>
      <c r="K28" s="63">
        <v>1036.9531685972418</v>
      </c>
      <c r="L28" s="63">
        <v>1024.8049505761337</v>
      </c>
      <c r="M28" s="63">
        <v>1016.7233171850028</v>
      </c>
      <c r="N28" s="63">
        <v>1006.4729360969023</v>
      </c>
      <c r="O28" s="63">
        <v>988.0833605926108</v>
      </c>
      <c r="P28" s="63">
        <v>998.06814178890261</v>
      </c>
    </row>
    <row r="29" spans="1:16" x14ac:dyDescent="0.2">
      <c r="A29" s="51"/>
    </row>
    <row r="30" spans="1:16" x14ac:dyDescent="0.2">
      <c r="A30" s="47" t="s">
        <v>102</v>
      </c>
    </row>
    <row r="31" spans="1:16" x14ac:dyDescent="0.2">
      <c r="A31" s="51"/>
    </row>
    <row r="32" spans="1:16" x14ac:dyDescent="0.2">
      <c r="A32" s="51"/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A4" sqref="A4:P11"/>
    </sheetView>
  </sheetViews>
  <sheetFormatPr defaultRowHeight="12.75" x14ac:dyDescent="0.2"/>
  <cols>
    <col min="1" max="1" width="14.85546875" bestFit="1" customWidth="1"/>
    <col min="2" max="16" width="10.5703125" customWidth="1"/>
  </cols>
  <sheetData>
    <row r="1" spans="1:16" ht="18" x14ac:dyDescent="0.25">
      <c r="A1" s="62" t="s">
        <v>110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82"/>
      <c r="O1" s="82"/>
      <c r="P1" s="82"/>
    </row>
    <row r="2" spans="1:16" ht="15.75" x14ac:dyDescent="0.25">
      <c r="A2" s="60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82"/>
      <c r="O2" s="82"/>
      <c r="P2" s="82"/>
    </row>
    <row r="3" spans="1:16" x14ac:dyDescent="0.2">
      <c r="A3" s="51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87"/>
      <c r="N3" s="87"/>
      <c r="O3" s="57"/>
      <c r="P3" s="57"/>
    </row>
    <row r="4" spans="1:16" x14ac:dyDescent="0.2">
      <c r="A4" s="51"/>
      <c r="B4" s="56">
        <v>1995</v>
      </c>
      <c r="C4" s="56">
        <v>1996</v>
      </c>
      <c r="D4" s="56">
        <v>1997</v>
      </c>
      <c r="E4" s="56">
        <v>1998</v>
      </c>
      <c r="F4" s="56">
        <v>1999</v>
      </c>
      <c r="G4" s="56">
        <v>2000</v>
      </c>
      <c r="H4" s="56">
        <v>2001</v>
      </c>
      <c r="I4" s="56">
        <v>2002</v>
      </c>
      <c r="J4" s="56">
        <v>2003</v>
      </c>
      <c r="K4" s="56">
        <v>2004</v>
      </c>
      <c r="L4" s="56">
        <v>2005</v>
      </c>
      <c r="M4" s="86">
        <v>2006</v>
      </c>
      <c r="N4" s="86">
        <v>2007</v>
      </c>
      <c r="O4" s="86">
        <v>2008</v>
      </c>
      <c r="P4" s="86">
        <v>2009</v>
      </c>
    </row>
    <row r="5" spans="1:16" x14ac:dyDescent="0.2">
      <c r="A5" s="51" t="s">
        <v>99</v>
      </c>
      <c r="B5" s="50">
        <v>1118.0534383496602</v>
      </c>
      <c r="C5" s="50">
        <v>1161.9325204262561</v>
      </c>
      <c r="D5" s="50">
        <v>1170.0391864394874</v>
      </c>
      <c r="E5" s="50">
        <v>1192.9054634388885</v>
      </c>
      <c r="F5" s="50">
        <v>1199.7252349406872</v>
      </c>
      <c r="G5" s="50">
        <v>1164.4504479080156</v>
      </c>
      <c r="H5" s="50">
        <v>1178.6079039943695</v>
      </c>
      <c r="I5" s="50">
        <v>1117.0574735987002</v>
      </c>
      <c r="J5" s="50">
        <v>1172.581162060344</v>
      </c>
      <c r="K5" s="50">
        <v>1251.2894167487098</v>
      </c>
      <c r="L5" s="50">
        <v>1248.3328607636872</v>
      </c>
      <c r="M5" s="84">
        <v>1262.2755877680397</v>
      </c>
      <c r="N5" s="84">
        <v>1250.6027255959395</v>
      </c>
      <c r="O5" s="84">
        <v>1253.688128056189</v>
      </c>
      <c r="P5" s="84">
        <v>1263.2154543829995</v>
      </c>
    </row>
    <row r="6" spans="1:16" x14ac:dyDescent="0.2">
      <c r="A6" s="51" t="s">
        <v>98</v>
      </c>
      <c r="B6" s="50">
        <v>817.35071104446388</v>
      </c>
      <c r="C6" s="50">
        <v>882.04049263760021</v>
      </c>
      <c r="D6" s="50">
        <v>959.00481839637882</v>
      </c>
      <c r="E6" s="50">
        <v>1033.8367643607728</v>
      </c>
      <c r="F6" s="50">
        <v>1106.9926583026531</v>
      </c>
      <c r="G6" s="50">
        <v>1153.7441916359558</v>
      </c>
      <c r="H6" s="50">
        <v>1177.8820582722781</v>
      </c>
      <c r="I6" s="50">
        <v>1215.8737510418446</v>
      </c>
      <c r="J6" s="50">
        <v>1266.3738354026805</v>
      </c>
      <c r="K6" s="50">
        <v>1320.3396618246018</v>
      </c>
      <c r="L6" s="50">
        <v>1381.1648891458799</v>
      </c>
      <c r="M6" s="84">
        <v>1423.474223794826</v>
      </c>
      <c r="N6" s="84">
        <v>1442.591619494483</v>
      </c>
      <c r="O6" s="84">
        <v>1491.669249555436</v>
      </c>
      <c r="P6" s="84">
        <v>1548.6121679272296</v>
      </c>
    </row>
    <row r="7" spans="1:16" x14ac:dyDescent="0.2">
      <c r="A7" s="55" t="s">
        <v>97</v>
      </c>
      <c r="B7" s="50">
        <v>760.54132840280556</v>
      </c>
      <c r="C7" s="50">
        <v>783.36563581236987</v>
      </c>
      <c r="D7" s="50">
        <v>794.65846524982089</v>
      </c>
      <c r="E7" s="50">
        <v>823.08631710636598</v>
      </c>
      <c r="F7" s="50">
        <v>849.47624990600639</v>
      </c>
      <c r="G7" s="50">
        <v>871.01430983875116</v>
      </c>
      <c r="H7" s="50">
        <v>884.72104842280567</v>
      </c>
      <c r="I7" s="50">
        <v>892.92542891444953</v>
      </c>
      <c r="J7" s="50">
        <v>947.60259550086698</v>
      </c>
      <c r="K7" s="50">
        <v>984.43065988185697</v>
      </c>
      <c r="L7" s="50">
        <v>1038.9238243881359</v>
      </c>
      <c r="M7" s="84">
        <v>1170.0772618073522</v>
      </c>
      <c r="N7" s="84">
        <v>1237.0024100832673</v>
      </c>
      <c r="O7" s="84">
        <v>1281.8107500268411</v>
      </c>
      <c r="P7" s="84">
        <v>1289.6784146454754</v>
      </c>
    </row>
    <row r="8" spans="1:16" x14ac:dyDescent="0.2">
      <c r="A8" s="55" t="s">
        <v>96</v>
      </c>
      <c r="B8" s="50">
        <v>846.33335334140713</v>
      </c>
      <c r="C8" s="50">
        <v>862.03131422879392</v>
      </c>
      <c r="D8" s="50">
        <v>882.37217761095553</v>
      </c>
      <c r="E8" s="50">
        <v>898.9100894011641</v>
      </c>
      <c r="F8" s="50">
        <v>904.85627722216714</v>
      </c>
      <c r="G8" s="50">
        <v>914.28232397833574</v>
      </c>
      <c r="H8" s="50">
        <v>927.82234586450568</v>
      </c>
      <c r="I8" s="50">
        <v>921.03693825136804</v>
      </c>
      <c r="J8" s="50">
        <v>914.99177037298125</v>
      </c>
      <c r="K8" s="50">
        <v>924.55254834412176</v>
      </c>
      <c r="L8" s="50">
        <v>960.60647623724253</v>
      </c>
      <c r="M8" s="84">
        <v>977.96792790364282</v>
      </c>
      <c r="N8" s="84">
        <v>1002.8131318415024</v>
      </c>
      <c r="O8" s="84">
        <v>1085.4616546914106</v>
      </c>
      <c r="P8" s="84">
        <v>1142.0296989849492</v>
      </c>
    </row>
    <row r="9" spans="1:16" x14ac:dyDescent="0.2">
      <c r="A9" s="51" t="s">
        <v>95</v>
      </c>
      <c r="B9" s="50">
        <v>1045.8201966027375</v>
      </c>
      <c r="C9" s="50">
        <v>1068.0897164745106</v>
      </c>
      <c r="D9" s="50">
        <v>1087.53149613201</v>
      </c>
      <c r="E9" s="50">
        <v>1114.604440651146</v>
      </c>
      <c r="F9" s="50">
        <v>1120.9719428443218</v>
      </c>
      <c r="G9" s="50">
        <v>1145.2464142844412</v>
      </c>
      <c r="H9" s="50">
        <v>1181.3700885834585</v>
      </c>
      <c r="I9" s="50">
        <v>1224.0447560619339</v>
      </c>
      <c r="J9" s="50">
        <v>1255.1292750943278</v>
      </c>
      <c r="K9" s="50">
        <v>1293.051932404461</v>
      </c>
      <c r="L9" s="50">
        <v>1367.6716509002135</v>
      </c>
      <c r="M9" s="84">
        <v>1363.5874246889152</v>
      </c>
      <c r="N9" s="84">
        <v>1370.9461300365801</v>
      </c>
      <c r="O9" s="84">
        <v>1401.6925757038355</v>
      </c>
      <c r="P9" s="84">
        <v>1446.4435462740357</v>
      </c>
    </row>
    <row r="10" spans="1:16" x14ac:dyDescent="0.2">
      <c r="A10" s="51" t="s">
        <v>1</v>
      </c>
      <c r="B10" s="50">
        <v>563.19264789357146</v>
      </c>
      <c r="C10" s="50">
        <v>579.62813170694881</v>
      </c>
      <c r="D10" s="50">
        <v>592.04619791624259</v>
      </c>
      <c r="E10" s="50">
        <v>597.01998874231322</v>
      </c>
      <c r="F10" s="50">
        <v>615.77804598428736</v>
      </c>
      <c r="G10" s="50">
        <v>639.27807310863443</v>
      </c>
      <c r="H10" s="50">
        <v>666.99768684198375</v>
      </c>
      <c r="I10" s="50">
        <v>685.04631858091545</v>
      </c>
      <c r="J10" s="50">
        <v>761.81453405528646</v>
      </c>
      <c r="K10" s="50">
        <v>781.94579024131531</v>
      </c>
      <c r="L10" s="50">
        <v>777.17340339442956</v>
      </c>
      <c r="M10" s="84">
        <v>920.30145192608381</v>
      </c>
      <c r="N10" s="84">
        <v>924.47820950130529</v>
      </c>
      <c r="O10" s="84">
        <v>954.73176291793311</v>
      </c>
      <c r="P10" s="84">
        <v>972.05469300958021</v>
      </c>
    </row>
    <row r="11" spans="1:16" x14ac:dyDescent="0.2">
      <c r="A11" s="51" t="s">
        <v>94</v>
      </c>
      <c r="B11" s="52">
        <v>686.01494905586253</v>
      </c>
      <c r="C11" s="52">
        <v>733.03431556827934</v>
      </c>
      <c r="D11" s="52">
        <v>780.7726608118179</v>
      </c>
      <c r="E11" s="52">
        <v>822.83586475310142</v>
      </c>
      <c r="F11" s="52">
        <v>862.28460816853249</v>
      </c>
      <c r="G11" s="52">
        <v>877.50357045086514</v>
      </c>
      <c r="H11" s="52">
        <v>893.6569478790185</v>
      </c>
      <c r="I11" s="52">
        <v>949.25445452788199</v>
      </c>
      <c r="J11" s="52">
        <v>1005.5498268214134</v>
      </c>
      <c r="K11" s="52">
        <v>1052.317723328732</v>
      </c>
      <c r="L11" s="52">
        <v>1027.8400770898115</v>
      </c>
      <c r="M11" s="85">
        <v>0</v>
      </c>
      <c r="N11" s="85">
        <v>0</v>
      </c>
      <c r="O11" s="85">
        <v>0</v>
      </c>
      <c r="P11" s="85">
        <v>0</v>
      </c>
    </row>
    <row r="12" spans="1:16" x14ac:dyDescent="0.2">
      <c r="A12" s="49" t="s">
        <v>93</v>
      </c>
      <c r="B12" s="48">
        <v>884.70202347155907</v>
      </c>
      <c r="C12" s="48">
        <v>913.6350164910599</v>
      </c>
      <c r="D12" s="48">
        <v>934.76307395703259</v>
      </c>
      <c r="E12" s="48">
        <v>964.14643969386418</v>
      </c>
      <c r="F12" s="48">
        <v>985.2013375132758</v>
      </c>
      <c r="G12" s="48">
        <v>995.88743252593088</v>
      </c>
      <c r="H12" s="48">
        <v>1024.4826791961802</v>
      </c>
      <c r="I12" s="48">
        <v>1030.1407464499255</v>
      </c>
      <c r="J12" s="48">
        <v>1076.6047327793437</v>
      </c>
      <c r="K12" s="48">
        <v>1120.278838392187</v>
      </c>
      <c r="L12" s="48">
        <v>1148.8652082491167</v>
      </c>
      <c r="M12" s="83">
        <v>1198.9163758248285</v>
      </c>
      <c r="N12" s="83">
        <v>1216.3150471808615</v>
      </c>
      <c r="O12" s="83">
        <v>1253.3124698450649</v>
      </c>
      <c r="P12" s="83">
        <v>1279.1759549553674</v>
      </c>
    </row>
    <row r="13" spans="1:16" x14ac:dyDescent="0.2">
      <c r="A13" s="51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84"/>
      <c r="N13" s="84"/>
      <c r="O13" s="84"/>
      <c r="P13" s="84"/>
    </row>
    <row r="14" spans="1:16" x14ac:dyDescent="0.2">
      <c r="A14" s="51" t="s">
        <v>92</v>
      </c>
      <c r="B14" s="50">
        <v>400.96559052334823</v>
      </c>
      <c r="C14" s="50">
        <v>412.11078615193134</v>
      </c>
      <c r="D14" s="50">
        <v>426.96353142607467</v>
      </c>
      <c r="E14" s="50">
        <v>441.39883289426632</v>
      </c>
      <c r="F14" s="50">
        <v>464.43186951806092</v>
      </c>
      <c r="G14" s="50">
        <v>491.69755197979845</v>
      </c>
      <c r="H14" s="50">
        <v>515.01939592515805</v>
      </c>
      <c r="I14" s="50">
        <v>538.24002530978123</v>
      </c>
      <c r="J14" s="50">
        <v>558.54970865431858</v>
      </c>
      <c r="K14" s="50">
        <v>576.94154786005606</v>
      </c>
      <c r="L14" s="50">
        <v>607.91618612745276</v>
      </c>
      <c r="M14" s="84">
        <v>622.23419937973995</v>
      </c>
      <c r="N14" s="84">
        <v>629.75653114935312</v>
      </c>
      <c r="O14" s="84">
        <v>636.43333232700354</v>
      </c>
      <c r="P14" s="84">
        <v>639.27722017115332</v>
      </c>
    </row>
    <row r="15" spans="1:16" x14ac:dyDescent="0.2">
      <c r="A15" s="51" t="s">
        <v>91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831.38721136767322</v>
      </c>
      <c r="H15" s="50">
        <v>985.87659008923481</v>
      </c>
      <c r="I15" s="50">
        <v>1150.5445169771974</v>
      </c>
      <c r="J15" s="50">
        <v>1273.9625821876868</v>
      </c>
      <c r="K15" s="50">
        <v>1338.0927961603113</v>
      </c>
      <c r="L15" s="50">
        <v>1357.7468508663478</v>
      </c>
      <c r="M15" s="84">
        <v>1185.4366704374058</v>
      </c>
      <c r="N15" s="84">
        <v>1131.6141694492949</v>
      </c>
      <c r="O15" s="84">
        <v>1119.2743949639973</v>
      </c>
      <c r="P15" s="84">
        <v>1073.1440986333478</v>
      </c>
    </row>
    <row r="16" spans="1:16" x14ac:dyDescent="0.2">
      <c r="A16" s="51" t="s">
        <v>90</v>
      </c>
      <c r="B16" s="50">
        <v>913.40380761523045</v>
      </c>
      <c r="C16" s="50">
        <v>862.0142579874589</v>
      </c>
      <c r="D16" s="50">
        <v>732.21414525432613</v>
      </c>
      <c r="E16" s="50">
        <v>551.42793315461665</v>
      </c>
      <c r="F16" s="50">
        <v>523.74288835835387</v>
      </c>
      <c r="G16" s="50">
        <v>533.853200361934</v>
      </c>
      <c r="H16" s="50">
        <v>539.11208696278163</v>
      </c>
      <c r="I16" s="50">
        <v>556.5550208412277</v>
      </c>
      <c r="J16" s="50">
        <v>596.60520358887118</v>
      </c>
      <c r="K16" s="50">
        <v>627.19257723332123</v>
      </c>
      <c r="L16" s="50">
        <v>654.52159306559986</v>
      </c>
      <c r="M16" s="84">
        <v>652.29859055138036</v>
      </c>
      <c r="N16" s="84">
        <v>694.51428123817857</v>
      </c>
      <c r="O16" s="84">
        <v>728.17626056879328</v>
      </c>
      <c r="P16" s="84">
        <v>737.79019401473477</v>
      </c>
    </row>
    <row r="17" spans="1:16" x14ac:dyDescent="0.2">
      <c r="A17" s="51" t="s">
        <v>89</v>
      </c>
      <c r="B17" s="50">
        <v>447.30091667241021</v>
      </c>
      <c r="C17" s="50">
        <v>610.51274412446207</v>
      </c>
      <c r="D17" s="50">
        <v>690.62399737323517</v>
      </c>
      <c r="E17" s="50">
        <v>779.08349549712625</v>
      </c>
      <c r="F17" s="50">
        <v>812.00657180941755</v>
      </c>
      <c r="G17" s="50">
        <v>835.49982200071202</v>
      </c>
      <c r="H17" s="50">
        <v>863.10719128269602</v>
      </c>
      <c r="I17" s="50">
        <v>849.38623347543387</v>
      </c>
      <c r="J17" s="50">
        <v>862.75831799996627</v>
      </c>
      <c r="K17" s="50">
        <v>953.48776150334663</v>
      </c>
      <c r="L17" s="50">
        <v>939.35346394414569</v>
      </c>
      <c r="M17" s="84">
        <v>904.01790721386692</v>
      </c>
      <c r="N17" s="84">
        <v>925.74413581128022</v>
      </c>
      <c r="O17" s="84">
        <v>910.88270407254151</v>
      </c>
      <c r="P17" s="84">
        <v>884.05121071841893</v>
      </c>
    </row>
    <row r="18" spans="1:16" x14ac:dyDescent="0.2">
      <c r="A18" s="51" t="s">
        <v>88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85">
        <v>0</v>
      </c>
      <c r="N18" s="85">
        <v>1457.6653731343283</v>
      </c>
      <c r="O18" s="85">
        <v>1277.6004537535955</v>
      </c>
      <c r="P18" s="85">
        <v>1391.8283525573809</v>
      </c>
    </row>
    <row r="19" spans="1:16" x14ac:dyDescent="0.2">
      <c r="A19" s="49" t="s">
        <v>87</v>
      </c>
      <c r="B19" s="48">
        <v>403.89814787751538</v>
      </c>
      <c r="C19" s="48">
        <v>444.59772187968514</v>
      </c>
      <c r="D19" s="48">
        <v>450.20717343542617</v>
      </c>
      <c r="E19" s="48">
        <v>470.94483821733888</v>
      </c>
      <c r="F19" s="48">
        <v>489.56394282885481</v>
      </c>
      <c r="G19" s="48">
        <v>516.64879802819837</v>
      </c>
      <c r="H19" s="48">
        <v>551.36953083283788</v>
      </c>
      <c r="I19" s="48">
        <v>586.57210317177964</v>
      </c>
      <c r="J19" s="48">
        <v>642.26273654129875</v>
      </c>
      <c r="K19" s="48">
        <v>688.73680379853852</v>
      </c>
      <c r="L19" s="48">
        <v>728.06190312793433</v>
      </c>
      <c r="M19" s="83">
        <v>728.18170449320019</v>
      </c>
      <c r="N19" s="83">
        <v>739.36470629299015</v>
      </c>
      <c r="O19" s="83">
        <v>758.17950319823069</v>
      </c>
      <c r="P19" s="83">
        <v>770.47664648575073</v>
      </c>
    </row>
    <row r="20" spans="1:16" x14ac:dyDescent="0.2">
      <c r="A20" s="51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84"/>
      <c r="N20" s="84"/>
      <c r="O20" s="84"/>
      <c r="P20" s="84"/>
    </row>
    <row r="21" spans="1:16" x14ac:dyDescent="0.2">
      <c r="A21" s="51" t="s">
        <v>86</v>
      </c>
      <c r="B21" s="50">
        <v>728.96834399844874</v>
      </c>
      <c r="C21" s="50">
        <v>730.22986727096145</v>
      </c>
      <c r="D21" s="50">
        <v>728.54989297918416</v>
      </c>
      <c r="E21" s="50">
        <v>752.04996572790935</v>
      </c>
      <c r="F21" s="50">
        <v>765.73197499529988</v>
      </c>
      <c r="G21" s="50">
        <v>789.08789013434136</v>
      </c>
      <c r="H21" s="50">
        <v>797.43772570021758</v>
      </c>
      <c r="I21" s="50">
        <v>828.90951465559772</v>
      </c>
      <c r="J21" s="50">
        <v>865.95891351028274</v>
      </c>
      <c r="K21" s="50">
        <v>886.14554247650335</v>
      </c>
      <c r="L21" s="50">
        <v>898.01918585251917</v>
      </c>
      <c r="M21" s="84">
        <v>919.06240555892566</v>
      </c>
      <c r="N21" s="84">
        <v>926.15508115349985</v>
      </c>
      <c r="O21" s="84">
        <v>979.47238229921629</v>
      </c>
      <c r="P21" s="84">
        <v>1034.5811921686986</v>
      </c>
    </row>
    <row r="22" spans="1:16" x14ac:dyDescent="0.2">
      <c r="A22" s="51" t="s">
        <v>85</v>
      </c>
      <c r="B22" s="50">
        <v>318.92692757986288</v>
      </c>
      <c r="C22" s="50">
        <v>345.31943812844224</v>
      </c>
      <c r="D22" s="50">
        <v>385.29253398947537</v>
      </c>
      <c r="E22" s="50">
        <v>381.42386679972685</v>
      </c>
      <c r="F22" s="50">
        <v>1094.7637124664664</v>
      </c>
      <c r="G22" s="50">
        <v>443.81150712367429</v>
      </c>
      <c r="H22" s="50">
        <v>510.18389969107761</v>
      </c>
      <c r="I22" s="50">
        <v>497.64407690241376</v>
      </c>
      <c r="J22" s="50">
        <v>600.53748809901617</v>
      </c>
      <c r="K22" s="50">
        <v>619.39680542306837</v>
      </c>
      <c r="L22" s="50">
        <v>657.312693310692</v>
      </c>
      <c r="M22" s="84">
        <v>638.68164363964911</v>
      </c>
      <c r="N22" s="84">
        <v>675.05749342681861</v>
      </c>
      <c r="O22" s="84">
        <v>613.88258676043415</v>
      </c>
      <c r="P22" s="84">
        <v>561.91060509941019</v>
      </c>
    </row>
    <row r="23" spans="1:16" x14ac:dyDescent="0.2">
      <c r="A23" s="51" t="s">
        <v>84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256.04170638703528</v>
      </c>
      <c r="H23" s="52">
        <v>270.97517962116262</v>
      </c>
      <c r="I23" s="52">
        <v>587.32511120097047</v>
      </c>
      <c r="J23" s="52">
        <v>878.64301357862462</v>
      </c>
      <c r="K23" s="52">
        <v>1004.2618857901726</v>
      </c>
      <c r="L23" s="52">
        <v>1055.2048145611116</v>
      </c>
      <c r="M23" s="85">
        <v>1005.0575617117603</v>
      </c>
      <c r="N23" s="85">
        <v>941.74728067880233</v>
      </c>
      <c r="O23" s="85">
        <v>881.04428213434392</v>
      </c>
      <c r="P23" s="85">
        <v>874.8403751233958</v>
      </c>
    </row>
    <row r="24" spans="1:16" x14ac:dyDescent="0.2">
      <c r="A24" s="49" t="s">
        <v>83</v>
      </c>
      <c r="B24" s="48">
        <v>639.78139385082284</v>
      </c>
      <c r="C24" s="48">
        <v>642.90451814682649</v>
      </c>
      <c r="D24" s="48">
        <v>654.77822225150635</v>
      </c>
      <c r="E24" s="48">
        <v>670.85865057507601</v>
      </c>
      <c r="F24" s="48">
        <v>840.46687048202909</v>
      </c>
      <c r="G24" s="48">
        <v>701.49996789367594</v>
      </c>
      <c r="H24" s="48">
        <v>743.80948171063005</v>
      </c>
      <c r="I24" s="48">
        <v>767.08516482301059</v>
      </c>
      <c r="J24" s="48">
        <v>813.10206836140162</v>
      </c>
      <c r="K24" s="48">
        <v>845.5179695823457</v>
      </c>
      <c r="L24" s="48">
        <v>869.38856714692997</v>
      </c>
      <c r="M24" s="83">
        <v>877.31058178754859</v>
      </c>
      <c r="N24" s="83">
        <v>886.59928735582093</v>
      </c>
      <c r="O24" s="83">
        <v>897.45965272369972</v>
      </c>
      <c r="P24" s="83">
        <v>916.58849249546995</v>
      </c>
    </row>
    <row r="25" spans="1:16" x14ac:dyDescent="0.2">
      <c r="A25" s="51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84"/>
      <c r="N25" s="84"/>
      <c r="O25" s="84"/>
      <c r="P25" s="84"/>
    </row>
    <row r="26" spans="1:16" x14ac:dyDescent="0.2">
      <c r="A26" s="51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84"/>
      <c r="N26" s="84"/>
      <c r="O26" s="84"/>
      <c r="P26" s="84"/>
    </row>
    <row r="27" spans="1:16" x14ac:dyDescent="0.2">
      <c r="A27" s="49" t="s">
        <v>82</v>
      </c>
      <c r="B27" s="48">
        <v>839.30927510111349</v>
      </c>
      <c r="C27" s="48">
        <v>869.49970587859002</v>
      </c>
      <c r="D27" s="48">
        <v>887.10261743091519</v>
      </c>
      <c r="E27" s="48">
        <v>909.57937570644265</v>
      </c>
      <c r="F27" s="48">
        <v>931.06276134419079</v>
      </c>
      <c r="G27" s="48">
        <v>935.42763145829929</v>
      </c>
      <c r="H27" s="48">
        <v>955.26094140981309</v>
      </c>
      <c r="I27" s="48">
        <v>966.25725434684</v>
      </c>
      <c r="J27" s="48">
        <v>1004.6092219667771</v>
      </c>
      <c r="K27" s="48">
        <v>1038.8294029386643</v>
      </c>
      <c r="L27" s="48">
        <v>1061.181283976782</v>
      </c>
      <c r="M27" s="83">
        <v>1086.6092962559562</v>
      </c>
      <c r="N27" s="83">
        <v>1093.0931828964895</v>
      </c>
      <c r="O27" s="83">
        <v>1115.3309693854101</v>
      </c>
      <c r="P27" s="83">
        <v>1127.3900225357938</v>
      </c>
    </row>
    <row r="28" spans="1:16" x14ac:dyDescent="0.2">
      <c r="A28" s="51"/>
      <c r="M28" s="82"/>
      <c r="N28" s="82"/>
      <c r="O28" s="82"/>
      <c r="P28" s="82"/>
    </row>
    <row r="29" spans="1:16" x14ac:dyDescent="0.2">
      <c r="A29" s="47" t="s">
        <v>81</v>
      </c>
      <c r="M29" s="82"/>
      <c r="N29" s="82"/>
      <c r="O29" s="82"/>
      <c r="P29" s="82"/>
    </row>
  </sheetData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R15" sqref="R15"/>
    </sheetView>
  </sheetViews>
  <sheetFormatPr defaultRowHeight="12.75" x14ac:dyDescent="0.2"/>
  <cols>
    <col min="1" max="1" width="14.85546875" bestFit="1" customWidth="1"/>
    <col min="2" max="16" width="10.5703125" customWidth="1"/>
  </cols>
  <sheetData>
    <row r="1" spans="1:18" ht="18" x14ac:dyDescent="0.25">
      <c r="A1" s="62" t="s">
        <v>110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82"/>
      <c r="O1" s="82"/>
      <c r="P1" s="82"/>
    </row>
    <row r="2" spans="1:18" ht="15.75" x14ac:dyDescent="0.25">
      <c r="A2" s="60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82"/>
      <c r="O2" s="82"/>
      <c r="P2" s="82"/>
    </row>
    <row r="3" spans="1:18" x14ac:dyDescent="0.2">
      <c r="A3" s="51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87"/>
      <c r="N3" s="87"/>
      <c r="O3" s="57"/>
      <c r="P3" s="57"/>
    </row>
    <row r="4" spans="1:18" x14ac:dyDescent="0.2">
      <c r="A4" s="51"/>
      <c r="B4" s="56">
        <v>1995</v>
      </c>
      <c r="C4" s="56">
        <v>1996</v>
      </c>
      <c r="D4" s="56">
        <v>1997</v>
      </c>
      <c r="E4" s="56">
        <v>1998</v>
      </c>
      <c r="F4" s="56">
        <v>1999</v>
      </c>
      <c r="G4" s="56">
        <v>2000</v>
      </c>
      <c r="H4" s="56">
        <v>2001</v>
      </c>
      <c r="I4" s="56">
        <v>2002</v>
      </c>
      <c r="J4" s="56">
        <v>2003</v>
      </c>
      <c r="K4" s="56">
        <v>2004</v>
      </c>
      <c r="L4" s="56">
        <v>2005</v>
      </c>
      <c r="M4" s="86">
        <v>2006</v>
      </c>
      <c r="N4" s="86">
        <v>2007</v>
      </c>
      <c r="O4" s="86">
        <v>2008</v>
      </c>
      <c r="P4" s="86">
        <v>2009</v>
      </c>
    </row>
    <row r="5" spans="1:18" x14ac:dyDescent="0.2">
      <c r="A5" s="51" t="s">
        <v>99</v>
      </c>
      <c r="B5" s="50">
        <v>1118.0534383496602</v>
      </c>
      <c r="C5" s="50">
        <v>1161.9325204262561</v>
      </c>
      <c r="D5" s="50">
        <v>1170.0391864394874</v>
      </c>
      <c r="E5" s="50">
        <v>1192.9054634388885</v>
      </c>
      <c r="F5" s="50">
        <v>1199.7252349406872</v>
      </c>
      <c r="G5" s="50">
        <v>1164.4504479080156</v>
      </c>
      <c r="H5" s="50">
        <v>1178.6079039943695</v>
      </c>
      <c r="I5" s="50">
        <v>1117.0574735987002</v>
      </c>
      <c r="J5" s="50">
        <v>1172.581162060344</v>
      </c>
      <c r="K5" s="50">
        <v>1251.2894167487098</v>
      </c>
      <c r="L5" s="50">
        <v>1248.3328607636872</v>
      </c>
      <c r="M5" s="84">
        <v>1262.2755877680397</v>
      </c>
      <c r="N5" s="84">
        <v>1250.6027255959395</v>
      </c>
      <c r="O5" s="84">
        <v>1253.688128056189</v>
      </c>
      <c r="P5" s="84">
        <v>1263.2154543829995</v>
      </c>
    </row>
    <row r="6" spans="1:18" x14ac:dyDescent="0.2">
      <c r="A6" s="51" t="s">
        <v>98</v>
      </c>
      <c r="B6" s="50">
        <v>817.35071104446388</v>
      </c>
      <c r="C6" s="50">
        <v>882.04049263760021</v>
      </c>
      <c r="D6" s="50">
        <v>959.00481839637882</v>
      </c>
      <c r="E6" s="50">
        <v>1033.8367643607728</v>
      </c>
      <c r="F6" s="50">
        <v>1106.9926583026531</v>
      </c>
      <c r="G6" s="50">
        <v>1153.7441916359558</v>
      </c>
      <c r="H6" s="50">
        <v>1177.8820582722781</v>
      </c>
      <c r="I6" s="50">
        <v>1215.8737510418446</v>
      </c>
      <c r="J6" s="50">
        <v>1266.3738354026805</v>
      </c>
      <c r="K6" s="50">
        <v>1320.3396618246018</v>
      </c>
      <c r="L6" s="50">
        <v>1381.1648891458799</v>
      </c>
      <c r="M6" s="84">
        <v>1423.474223794826</v>
      </c>
      <c r="N6" s="84">
        <v>1442.591619494483</v>
      </c>
      <c r="O6" s="84">
        <v>1491.669249555436</v>
      </c>
      <c r="P6" s="84">
        <v>1548.6121679272296</v>
      </c>
    </row>
    <row r="7" spans="1:18" x14ac:dyDescent="0.2">
      <c r="A7" s="55" t="s">
        <v>97</v>
      </c>
      <c r="B7" s="50">
        <v>760.54132840280556</v>
      </c>
      <c r="C7" s="50">
        <v>783.36563581236987</v>
      </c>
      <c r="D7" s="50">
        <v>794.65846524982089</v>
      </c>
      <c r="E7" s="50">
        <v>823.08631710636598</v>
      </c>
      <c r="F7" s="50">
        <v>849.47624990600639</v>
      </c>
      <c r="G7" s="50">
        <v>871.01430983875116</v>
      </c>
      <c r="H7" s="50">
        <v>884.72104842280567</v>
      </c>
      <c r="I7" s="50">
        <v>892.92542891444953</v>
      </c>
      <c r="J7" s="50">
        <v>947.60259550086698</v>
      </c>
      <c r="K7" s="50">
        <v>984.43065988185697</v>
      </c>
      <c r="L7" s="50">
        <v>1038.9238243881359</v>
      </c>
      <c r="M7" s="84">
        <v>1170.0772618073522</v>
      </c>
      <c r="N7" s="84">
        <v>1237.0024100832673</v>
      </c>
      <c r="O7" s="84">
        <v>1281.8107500268411</v>
      </c>
      <c r="P7" s="84">
        <v>1289.6784146454754</v>
      </c>
    </row>
    <row r="8" spans="1:18" x14ac:dyDescent="0.2">
      <c r="A8" s="55" t="s">
        <v>96</v>
      </c>
      <c r="B8" s="50">
        <v>846.33335334140713</v>
      </c>
      <c r="C8" s="50">
        <v>862.03131422879392</v>
      </c>
      <c r="D8" s="50">
        <v>882.37217761095553</v>
      </c>
      <c r="E8" s="50">
        <v>898.9100894011641</v>
      </c>
      <c r="F8" s="50">
        <v>904.85627722216714</v>
      </c>
      <c r="G8" s="50">
        <v>914.28232397833574</v>
      </c>
      <c r="H8" s="50">
        <v>927.82234586450568</v>
      </c>
      <c r="I8" s="50">
        <v>921.03693825136804</v>
      </c>
      <c r="J8" s="50">
        <v>914.99177037298125</v>
      </c>
      <c r="K8" s="50">
        <v>924.55254834412176</v>
      </c>
      <c r="L8" s="50">
        <v>960.60647623724253</v>
      </c>
      <c r="M8" s="84">
        <v>977.96792790364282</v>
      </c>
      <c r="N8" s="84">
        <v>1002.8131318415024</v>
      </c>
      <c r="O8" s="84">
        <v>1085.4616546914106</v>
      </c>
      <c r="P8" s="84">
        <v>1142.0296989849492</v>
      </c>
    </row>
    <row r="9" spans="1:18" x14ac:dyDescent="0.2">
      <c r="A9" s="51" t="s">
        <v>95</v>
      </c>
      <c r="B9" s="50">
        <v>1045.8201966027375</v>
      </c>
      <c r="C9" s="50">
        <v>1068.0897164745106</v>
      </c>
      <c r="D9" s="50">
        <v>1087.53149613201</v>
      </c>
      <c r="E9" s="50">
        <v>1114.604440651146</v>
      </c>
      <c r="F9" s="50">
        <v>1120.9719428443218</v>
      </c>
      <c r="G9" s="50">
        <v>1145.2464142844412</v>
      </c>
      <c r="H9" s="50">
        <v>1181.3700885834585</v>
      </c>
      <c r="I9" s="50">
        <v>1224.0447560619339</v>
      </c>
      <c r="J9" s="50">
        <v>1255.1292750943278</v>
      </c>
      <c r="K9" s="50">
        <v>1293.051932404461</v>
      </c>
      <c r="L9" s="50">
        <v>1367.6716509002135</v>
      </c>
      <c r="M9" s="84">
        <v>1363.5874246889152</v>
      </c>
      <c r="N9" s="84">
        <v>1370.9461300365801</v>
      </c>
      <c r="O9" s="84">
        <v>1401.6925757038355</v>
      </c>
      <c r="P9" s="84">
        <v>1446.4435462740357</v>
      </c>
      <c r="R9" s="98">
        <f>M10-L10</f>
        <v>143.12804853165426</v>
      </c>
    </row>
    <row r="10" spans="1:18" x14ac:dyDescent="0.2">
      <c r="A10" s="51" t="s">
        <v>1</v>
      </c>
      <c r="B10" s="50">
        <v>563.19264789357146</v>
      </c>
      <c r="C10" s="50">
        <v>579.62813170694881</v>
      </c>
      <c r="D10" s="50">
        <v>592.04619791624259</v>
      </c>
      <c r="E10" s="50">
        <v>597.01998874231322</v>
      </c>
      <c r="F10" s="50">
        <v>615.77804598428736</v>
      </c>
      <c r="G10" s="50">
        <v>639.27807310863443</v>
      </c>
      <c r="H10" s="50">
        <v>666.99768684198375</v>
      </c>
      <c r="I10" s="50">
        <v>685.04631858091545</v>
      </c>
      <c r="J10" s="50">
        <v>761.81453405528646</v>
      </c>
      <c r="K10" s="50">
        <v>781.94579024131531</v>
      </c>
      <c r="L10" s="50">
        <v>777.17340339442956</v>
      </c>
      <c r="M10" s="84">
        <v>920.30145192608381</v>
      </c>
      <c r="N10" s="84">
        <v>924.47820950130529</v>
      </c>
      <c r="O10" s="84">
        <v>954.73176291793311</v>
      </c>
      <c r="P10" s="84">
        <v>972.05469300958021</v>
      </c>
    </row>
    <row r="11" spans="1:18" x14ac:dyDescent="0.2">
      <c r="A11" s="51" t="s">
        <v>94</v>
      </c>
      <c r="B11" s="52">
        <v>686.01494905586253</v>
      </c>
      <c r="C11" s="52">
        <v>733.03431556827934</v>
      </c>
      <c r="D11" s="52">
        <v>780.7726608118179</v>
      </c>
      <c r="E11" s="52">
        <v>822.83586475310142</v>
      </c>
      <c r="F11" s="52">
        <v>862.28460816853249</v>
      </c>
      <c r="G11" s="52">
        <v>877.50357045086514</v>
      </c>
      <c r="H11" s="52">
        <v>893.6569478790185</v>
      </c>
      <c r="I11" s="52">
        <v>949.25445452788199</v>
      </c>
      <c r="J11" s="52">
        <v>1005.5498268214134</v>
      </c>
      <c r="K11" s="52">
        <v>1052.317723328732</v>
      </c>
      <c r="L11" s="52">
        <v>1027.8400770898115</v>
      </c>
      <c r="M11" s="85">
        <v>0</v>
      </c>
      <c r="N11" s="85">
        <v>0</v>
      </c>
      <c r="O11" s="85">
        <v>0</v>
      </c>
      <c r="P11" s="85">
        <v>0</v>
      </c>
    </row>
    <row r="12" spans="1:18" x14ac:dyDescent="0.2">
      <c r="A12" s="51" t="s">
        <v>92</v>
      </c>
      <c r="B12" s="50">
        <v>400.96559052334823</v>
      </c>
      <c r="C12" s="50">
        <v>412.11078615193134</v>
      </c>
      <c r="D12" s="50">
        <v>426.96353142607467</v>
      </c>
      <c r="E12" s="50">
        <v>441.39883289426632</v>
      </c>
      <c r="F12" s="50">
        <v>464.43186951806092</v>
      </c>
      <c r="G12" s="50">
        <v>491.69755197979845</v>
      </c>
      <c r="H12" s="50">
        <v>515.01939592515805</v>
      </c>
      <c r="I12" s="50">
        <v>538.24002530978123</v>
      </c>
      <c r="J12" s="50">
        <v>558.54970865431858</v>
      </c>
      <c r="K12" s="50">
        <v>576.94154786005606</v>
      </c>
      <c r="L12" s="50">
        <v>607.91618612745276</v>
      </c>
      <c r="M12" s="84">
        <v>622.23419937973995</v>
      </c>
      <c r="N12" s="84">
        <v>629.75653114935312</v>
      </c>
      <c r="O12" s="84">
        <v>636.43333232700354</v>
      </c>
      <c r="P12" s="84">
        <v>639.27722017115332</v>
      </c>
    </row>
    <row r="13" spans="1:18" x14ac:dyDescent="0.2">
      <c r="A13" s="51" t="s">
        <v>91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831.38721136767322</v>
      </c>
      <c r="H13" s="50">
        <v>985.87659008923481</v>
      </c>
      <c r="I13" s="50">
        <v>1150.5445169771974</v>
      </c>
      <c r="J13" s="50">
        <v>1273.9625821876868</v>
      </c>
      <c r="K13" s="50">
        <v>1338.0927961603113</v>
      </c>
      <c r="L13" s="50">
        <v>1357.7468508663478</v>
      </c>
      <c r="M13" s="84">
        <v>1185.4366704374058</v>
      </c>
      <c r="N13" s="84">
        <v>1131.6141694492949</v>
      </c>
      <c r="O13" s="84">
        <v>1119.2743949639973</v>
      </c>
      <c r="P13" s="84">
        <v>1073.1440986333478</v>
      </c>
    </row>
    <row r="14" spans="1:18" x14ac:dyDescent="0.2">
      <c r="A14" s="51" t="s">
        <v>90</v>
      </c>
      <c r="B14" s="50">
        <v>913.40380761523045</v>
      </c>
      <c r="C14" s="50">
        <v>862.0142579874589</v>
      </c>
      <c r="D14" s="50">
        <v>732.21414525432613</v>
      </c>
      <c r="E14" s="50">
        <v>551.42793315461665</v>
      </c>
      <c r="F14" s="50">
        <v>523.74288835835387</v>
      </c>
      <c r="G14" s="50">
        <v>533.853200361934</v>
      </c>
      <c r="H14" s="50">
        <v>539.11208696278163</v>
      </c>
      <c r="I14" s="50">
        <v>556.5550208412277</v>
      </c>
      <c r="J14" s="50">
        <v>596.60520358887118</v>
      </c>
      <c r="K14" s="50">
        <v>627.19257723332123</v>
      </c>
      <c r="L14" s="50">
        <v>654.52159306559986</v>
      </c>
      <c r="M14" s="84">
        <v>652.29859055138036</v>
      </c>
      <c r="N14" s="84">
        <v>694.51428123817857</v>
      </c>
      <c r="O14" s="84">
        <v>728.17626056879328</v>
      </c>
      <c r="P14" s="84">
        <v>737.79019401473477</v>
      </c>
      <c r="R14">
        <f>(972-639)/639</f>
        <v>0.52112676056338025</v>
      </c>
    </row>
    <row r="15" spans="1:18" x14ac:dyDescent="0.2">
      <c r="A15" s="51" t="s">
        <v>89</v>
      </c>
      <c r="B15" s="50">
        <v>447.30091667241021</v>
      </c>
      <c r="C15" s="50">
        <v>610.51274412446207</v>
      </c>
      <c r="D15" s="50">
        <v>690.62399737323517</v>
      </c>
      <c r="E15" s="50">
        <v>779.08349549712625</v>
      </c>
      <c r="F15" s="50">
        <v>812.00657180941755</v>
      </c>
      <c r="G15" s="50">
        <v>835.49982200071202</v>
      </c>
      <c r="H15" s="50">
        <v>863.10719128269602</v>
      </c>
      <c r="I15" s="50">
        <v>849.38623347543387</v>
      </c>
      <c r="J15" s="50">
        <v>862.75831799996627</v>
      </c>
      <c r="K15" s="50">
        <v>953.48776150334663</v>
      </c>
      <c r="L15" s="50">
        <v>939.35346394414569</v>
      </c>
      <c r="M15" s="84">
        <v>904.01790721386692</v>
      </c>
      <c r="N15" s="84">
        <v>925.74413581128022</v>
      </c>
      <c r="O15" s="84">
        <v>910.88270407254151</v>
      </c>
      <c r="P15" s="84">
        <v>884.05121071841893</v>
      </c>
    </row>
    <row r="16" spans="1:18" x14ac:dyDescent="0.2">
      <c r="A16" s="51" t="s">
        <v>88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85">
        <v>0</v>
      </c>
      <c r="N16" s="85">
        <v>1457.6653731343283</v>
      </c>
      <c r="O16" s="85">
        <v>1277.6004537535955</v>
      </c>
      <c r="P16" s="85">
        <v>1391.8283525573809</v>
      </c>
    </row>
    <row r="17" spans="1:16" x14ac:dyDescent="0.2">
      <c r="A17" s="51" t="s">
        <v>86</v>
      </c>
      <c r="B17" s="50">
        <v>728.96834399844874</v>
      </c>
      <c r="C17" s="50">
        <v>730.22986727096145</v>
      </c>
      <c r="D17" s="50">
        <v>728.54989297918416</v>
      </c>
      <c r="E17" s="50">
        <v>752.04996572790935</v>
      </c>
      <c r="F17" s="50">
        <v>765.73197499529988</v>
      </c>
      <c r="G17" s="50">
        <v>789.08789013434136</v>
      </c>
      <c r="H17" s="50">
        <v>797.43772570021758</v>
      </c>
      <c r="I17" s="50">
        <v>828.90951465559772</v>
      </c>
      <c r="J17" s="50">
        <v>865.95891351028274</v>
      </c>
      <c r="K17" s="50">
        <v>886.14554247650335</v>
      </c>
      <c r="L17" s="50">
        <v>898.01918585251917</v>
      </c>
      <c r="M17" s="84">
        <v>919.06240555892566</v>
      </c>
      <c r="N17" s="84">
        <v>926.15508115349985</v>
      </c>
      <c r="O17" s="84">
        <v>979.47238229921629</v>
      </c>
      <c r="P17" s="84">
        <v>1034.5811921686986</v>
      </c>
    </row>
    <row r="18" spans="1:16" x14ac:dyDescent="0.2">
      <c r="A18" s="51" t="s">
        <v>85</v>
      </c>
      <c r="B18" s="50">
        <v>318.92692757986288</v>
      </c>
      <c r="C18" s="50">
        <v>345.31943812844224</v>
      </c>
      <c r="D18" s="50">
        <v>385.29253398947537</v>
      </c>
      <c r="E18" s="50">
        <v>381.42386679972685</v>
      </c>
      <c r="F18" s="50">
        <v>1094.7637124664664</v>
      </c>
      <c r="G18" s="50">
        <v>443.81150712367429</v>
      </c>
      <c r="H18" s="50">
        <v>510.18389969107761</v>
      </c>
      <c r="I18" s="50">
        <v>497.64407690241376</v>
      </c>
      <c r="J18" s="50">
        <v>600.53748809901617</v>
      </c>
      <c r="K18" s="50">
        <v>619.39680542306837</v>
      </c>
      <c r="L18" s="50">
        <v>657.312693310692</v>
      </c>
      <c r="M18" s="84">
        <v>638.68164363964911</v>
      </c>
      <c r="N18" s="84">
        <v>675.05749342681861</v>
      </c>
      <c r="O18" s="84">
        <v>613.88258676043415</v>
      </c>
      <c r="P18" s="84">
        <v>561.91060509941019</v>
      </c>
    </row>
    <row r="19" spans="1:16" x14ac:dyDescent="0.2">
      <c r="A19" s="51" t="s">
        <v>84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256.04170638703528</v>
      </c>
      <c r="H19" s="52">
        <v>270.97517962116262</v>
      </c>
      <c r="I19" s="52">
        <v>587.32511120097047</v>
      </c>
      <c r="J19" s="52">
        <v>878.64301357862462</v>
      </c>
      <c r="K19" s="52">
        <v>1004.2618857901726</v>
      </c>
      <c r="L19" s="52">
        <v>1055.2048145611116</v>
      </c>
      <c r="M19" s="85">
        <v>1005.0575617117603</v>
      </c>
      <c r="N19" s="85">
        <v>941.74728067880233</v>
      </c>
      <c r="O19" s="85">
        <v>881.04428213434392</v>
      </c>
      <c r="P19" s="85">
        <v>874.8403751233958</v>
      </c>
    </row>
    <row r="20" spans="1:16" x14ac:dyDescent="0.2">
      <c r="A20" s="51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84"/>
      <c r="N20" s="84"/>
      <c r="O20" s="84"/>
      <c r="P20" s="84"/>
    </row>
    <row r="21" spans="1:16" x14ac:dyDescent="0.2">
      <c r="A21" s="51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84"/>
      <c r="N21" s="84"/>
      <c r="O21" s="84"/>
      <c r="P21" s="84"/>
    </row>
    <row r="22" spans="1:16" x14ac:dyDescent="0.2">
      <c r="A22" s="49" t="s">
        <v>82</v>
      </c>
      <c r="B22" s="48">
        <v>839.30927510111349</v>
      </c>
      <c r="C22" s="48">
        <v>869.49970587859002</v>
      </c>
      <c r="D22" s="48">
        <v>887.10261743091519</v>
      </c>
      <c r="E22" s="48">
        <v>909.57937570644265</v>
      </c>
      <c r="F22" s="48">
        <v>931.06276134419079</v>
      </c>
      <c r="G22" s="48">
        <v>935.42763145829929</v>
      </c>
      <c r="H22" s="48">
        <v>955.26094140981309</v>
      </c>
      <c r="I22" s="48">
        <v>966.25725434684</v>
      </c>
      <c r="J22" s="48">
        <v>1004.6092219667771</v>
      </c>
      <c r="K22" s="48">
        <v>1038.8294029386643</v>
      </c>
      <c r="L22" s="48">
        <v>1061.181283976782</v>
      </c>
      <c r="M22" s="83">
        <v>1086.6092962559562</v>
      </c>
      <c r="N22" s="83">
        <v>1093.0931828964895</v>
      </c>
      <c r="O22" s="83">
        <v>1115.3309693854101</v>
      </c>
      <c r="P22" s="83">
        <v>1127.3900225357938</v>
      </c>
    </row>
    <row r="23" spans="1:16" x14ac:dyDescent="0.2">
      <c r="A23" s="51" t="s">
        <v>113</v>
      </c>
      <c r="B23" s="98">
        <f>AVERAGE(B5:B19)</f>
        <v>576.45814740532057</v>
      </c>
      <c r="C23" s="98">
        <f t="shared" ref="C23:P23" si="0">AVERAGE(C5:C19)</f>
        <v>602.02061470120111</v>
      </c>
      <c r="D23" s="98">
        <f t="shared" si="0"/>
        <v>615.33794023860059</v>
      </c>
      <c r="E23" s="98">
        <f t="shared" si="0"/>
        <v>625.90553483515976</v>
      </c>
      <c r="F23" s="98">
        <f t="shared" si="0"/>
        <v>688.05080230108376</v>
      </c>
      <c r="G23" s="98">
        <f t="shared" si="0"/>
        <v>729.79321470401135</v>
      </c>
      <c r="H23" s="98">
        <f t="shared" si="0"/>
        <v>759.51800994204984</v>
      </c>
      <c r="I23" s="98">
        <f t="shared" si="0"/>
        <v>800.9229080226479</v>
      </c>
      <c r="J23" s="98">
        <f t="shared" si="0"/>
        <v>864.07054846177778</v>
      </c>
      <c r="K23" s="98">
        <f t="shared" si="0"/>
        <v>907.56310994803846</v>
      </c>
      <c r="L23" s="98">
        <f t="shared" si="0"/>
        <v>931.45253130981803</v>
      </c>
      <c r="M23" s="98">
        <f t="shared" si="0"/>
        <v>869.63152375877257</v>
      </c>
      <c r="N23" s="98">
        <f t="shared" si="0"/>
        <v>974.04590483964228</v>
      </c>
      <c r="O23" s="98">
        <f t="shared" si="0"/>
        <v>974.38803452210459</v>
      </c>
      <c r="P23" s="98">
        <f t="shared" si="0"/>
        <v>990.63048158072081</v>
      </c>
    </row>
    <row r="24" spans="1:16" x14ac:dyDescent="0.2">
      <c r="A24" s="47" t="s">
        <v>81</v>
      </c>
      <c r="M24" s="82"/>
      <c r="N24" s="82"/>
      <c r="O24" s="82"/>
      <c r="P24" s="82"/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4" workbookViewId="0">
      <selection activeCell="Q12" sqref="Q12"/>
    </sheetView>
  </sheetViews>
  <sheetFormatPr defaultRowHeight="15" x14ac:dyDescent="0.25"/>
  <cols>
    <col min="1" max="16384" width="9.140625" style="67"/>
  </cols>
  <sheetData>
    <row r="1" spans="1:17" ht="18" x14ac:dyDescent="0.25">
      <c r="A1" s="81" t="s">
        <v>109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7" ht="15.75" x14ac:dyDescent="0.25">
      <c r="A2" s="79" t="s">
        <v>100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7" x14ac:dyDescent="0.25">
      <c r="A3" s="70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7"/>
      <c r="P3" s="57"/>
    </row>
    <row r="4" spans="1:17" x14ac:dyDescent="0.25">
      <c r="A4" s="70"/>
      <c r="B4" s="56">
        <v>1995</v>
      </c>
      <c r="C4" s="56">
        <v>1996</v>
      </c>
      <c r="D4" s="56">
        <v>1997</v>
      </c>
      <c r="E4" s="56">
        <v>1998</v>
      </c>
      <c r="F4" s="56">
        <v>1999</v>
      </c>
      <c r="G4" s="56">
        <v>2000</v>
      </c>
      <c r="H4" s="56">
        <v>2001</v>
      </c>
      <c r="I4" s="56">
        <v>2002</v>
      </c>
      <c r="J4" s="56">
        <v>2003</v>
      </c>
      <c r="K4" s="56">
        <v>2004</v>
      </c>
      <c r="L4" s="56">
        <v>2005</v>
      </c>
      <c r="M4" s="56">
        <v>2006</v>
      </c>
      <c r="N4" s="56">
        <v>2007</v>
      </c>
      <c r="O4" s="56">
        <v>2008</v>
      </c>
      <c r="P4" s="56">
        <v>2009</v>
      </c>
    </row>
    <row r="5" spans="1:17" x14ac:dyDescent="0.25">
      <c r="A5" s="70"/>
    </row>
    <row r="6" spans="1:17" x14ac:dyDescent="0.25">
      <c r="A6" s="70" t="s">
        <v>99</v>
      </c>
      <c r="B6" s="73">
        <v>168.54083377044671</v>
      </c>
      <c r="C6" s="73">
        <v>166.78590709554356</v>
      </c>
      <c r="D6" s="73">
        <v>165.03293831342515</v>
      </c>
      <c r="E6" s="73">
        <v>164.29284244721322</v>
      </c>
      <c r="F6" s="73">
        <v>163.50973760956904</v>
      </c>
      <c r="G6" s="73">
        <v>159.29600938828671</v>
      </c>
      <c r="H6" s="73">
        <v>155.61295049080607</v>
      </c>
      <c r="I6" s="73">
        <v>154.99065680013015</v>
      </c>
      <c r="J6" s="73">
        <v>158.82752261359815</v>
      </c>
      <c r="K6" s="73">
        <v>165.94554771933272</v>
      </c>
      <c r="L6" s="73">
        <v>171.81801507527271</v>
      </c>
      <c r="M6" s="73">
        <v>174.65069731018235</v>
      </c>
      <c r="N6" s="73">
        <v>176.71454280431163</v>
      </c>
      <c r="O6" s="73">
        <v>177.27319147005915</v>
      </c>
      <c r="P6" s="73">
        <v>175.98709907993668</v>
      </c>
    </row>
    <row r="7" spans="1:17" x14ac:dyDescent="0.25">
      <c r="A7" s="70" t="s">
        <v>98</v>
      </c>
      <c r="B7" s="73">
        <v>144.19809416797025</v>
      </c>
      <c r="C7" s="73">
        <v>139.98206926586931</v>
      </c>
      <c r="D7" s="73">
        <v>143.94748523297855</v>
      </c>
      <c r="E7" s="73">
        <v>148.46182591416439</v>
      </c>
      <c r="F7" s="73">
        <v>154.76279415067438</v>
      </c>
      <c r="G7" s="73">
        <v>157.21594672545072</v>
      </c>
      <c r="H7" s="73">
        <v>156.61642665811542</v>
      </c>
      <c r="I7" s="73">
        <v>159.38460247503858</v>
      </c>
      <c r="J7" s="73">
        <v>161.9226491309725</v>
      </c>
      <c r="K7" s="73">
        <v>165.62958501435344</v>
      </c>
      <c r="L7" s="73">
        <v>166.05527923071952</v>
      </c>
      <c r="M7" s="73">
        <v>166.92870464474964</v>
      </c>
      <c r="N7" s="73">
        <v>167.2406581014809</v>
      </c>
      <c r="O7" s="73">
        <v>171.05831199493244</v>
      </c>
      <c r="P7" s="73">
        <v>176.36086810110595</v>
      </c>
    </row>
    <row r="8" spans="1:17" x14ac:dyDescent="0.25">
      <c r="A8" s="77" t="s">
        <v>97</v>
      </c>
      <c r="B8" s="73">
        <v>180.07649238565898</v>
      </c>
      <c r="C8" s="73">
        <v>180.83059850864504</v>
      </c>
      <c r="D8" s="73">
        <v>180.10990469671066</v>
      </c>
      <c r="E8" s="73">
        <v>179.14717162689644</v>
      </c>
      <c r="F8" s="73">
        <v>178.01861589547977</v>
      </c>
      <c r="G8" s="73">
        <v>177.9489978414031</v>
      </c>
      <c r="H8" s="73">
        <v>176.07254240779849</v>
      </c>
      <c r="I8" s="73">
        <v>178.47917495528051</v>
      </c>
      <c r="J8" s="73">
        <v>180.36704287289899</v>
      </c>
      <c r="K8" s="73">
        <v>180.02677902087794</v>
      </c>
      <c r="L8" s="73">
        <v>183.12858349555674</v>
      </c>
      <c r="M8" s="73">
        <v>187.00577502465069</v>
      </c>
      <c r="N8" s="73">
        <v>186.8520301605225</v>
      </c>
      <c r="O8" s="73">
        <v>189.52729623619294</v>
      </c>
      <c r="P8" s="73">
        <v>187.71046434105355</v>
      </c>
    </row>
    <row r="9" spans="1:17" x14ac:dyDescent="0.25">
      <c r="A9" s="77" t="s">
        <v>96</v>
      </c>
      <c r="B9" s="73">
        <v>182.88153186426672</v>
      </c>
      <c r="C9" s="73">
        <v>186.03558463129102</v>
      </c>
      <c r="D9" s="73">
        <v>188.19261187704899</v>
      </c>
      <c r="E9" s="73">
        <v>188.4494165805171</v>
      </c>
      <c r="F9" s="73">
        <v>188.25848275047093</v>
      </c>
      <c r="G9" s="73">
        <v>188.99135780678003</v>
      </c>
      <c r="H9" s="73">
        <v>183.67473409362788</v>
      </c>
      <c r="I9" s="73">
        <v>179.47453701992777</v>
      </c>
      <c r="J9" s="73">
        <v>175.96735344203472</v>
      </c>
      <c r="K9" s="73">
        <v>175.58042482372738</v>
      </c>
      <c r="L9" s="73">
        <v>177.97597506907076</v>
      </c>
      <c r="M9" s="73">
        <v>178.98928785597477</v>
      </c>
      <c r="N9" s="73">
        <v>183.71793420517608</v>
      </c>
      <c r="O9" s="73">
        <v>190.52873792185659</v>
      </c>
      <c r="P9" s="73">
        <v>192.12386313739896</v>
      </c>
    </row>
    <row r="10" spans="1:17" x14ac:dyDescent="0.25">
      <c r="A10" s="70" t="s">
        <v>95</v>
      </c>
      <c r="B10" s="73">
        <v>194.17270409828433</v>
      </c>
      <c r="C10" s="73">
        <v>194.01838780307151</v>
      </c>
      <c r="D10" s="73">
        <v>194.71413576702582</v>
      </c>
      <c r="E10" s="73">
        <v>194.51787061978143</v>
      </c>
      <c r="F10" s="73">
        <v>192.20165526823158</v>
      </c>
      <c r="G10" s="73">
        <v>189.66492988699613</v>
      </c>
      <c r="H10" s="73">
        <v>187.7728652055269</v>
      </c>
      <c r="I10" s="73">
        <v>186.92465430583263</v>
      </c>
      <c r="J10" s="73">
        <v>180.93342968923596</v>
      </c>
      <c r="K10" s="73">
        <v>182.82228197337702</v>
      </c>
      <c r="L10" s="73">
        <v>186.32521062019745</v>
      </c>
      <c r="M10" s="73">
        <v>186.05314133359016</v>
      </c>
      <c r="N10" s="73">
        <v>187.89747627866805</v>
      </c>
      <c r="O10" s="73">
        <v>189.93354901838691</v>
      </c>
      <c r="P10" s="73">
        <v>195.03236412922399</v>
      </c>
    </row>
    <row r="11" spans="1:17" x14ac:dyDescent="0.25">
      <c r="A11" s="70" t="s">
        <v>1</v>
      </c>
      <c r="B11" s="76">
        <v>130.55497828854942</v>
      </c>
      <c r="C11" s="76">
        <v>133.38523399021653</v>
      </c>
      <c r="D11" s="76">
        <v>134.08036717448456</v>
      </c>
      <c r="E11" s="76">
        <v>134.41126246866642</v>
      </c>
      <c r="F11" s="76">
        <v>135.34452471147841</v>
      </c>
      <c r="G11" s="76">
        <v>138.13802694548812</v>
      </c>
      <c r="H11" s="76">
        <v>144.46100632567459</v>
      </c>
      <c r="I11" s="76">
        <v>152.91731683882051</v>
      </c>
      <c r="J11" s="76">
        <v>154.31566501840933</v>
      </c>
      <c r="K11" s="76">
        <v>152.58343538263975</v>
      </c>
      <c r="L11" s="76">
        <v>149.95949331399783</v>
      </c>
      <c r="M11" s="76">
        <v>152.75260254385074</v>
      </c>
      <c r="N11" s="76">
        <v>156.31060569660499</v>
      </c>
      <c r="O11" s="76">
        <v>156.53901001391088</v>
      </c>
      <c r="P11" s="76">
        <v>157.87118065926106</v>
      </c>
      <c r="Q11" s="67">
        <f>(158-138)/138</f>
        <v>0.14492753623188406</v>
      </c>
    </row>
    <row r="12" spans="1:17" x14ac:dyDescent="0.25">
      <c r="A12" s="70" t="s">
        <v>94</v>
      </c>
      <c r="B12" s="75">
        <v>144.44224781040575</v>
      </c>
      <c r="C12" s="75">
        <v>142.17883742932793</v>
      </c>
      <c r="D12" s="75">
        <v>142.36973514541913</v>
      </c>
      <c r="E12" s="75">
        <v>143.7152946595358</v>
      </c>
      <c r="F12" s="75">
        <v>143.07348058155088</v>
      </c>
      <c r="G12" s="75">
        <v>143.36042467975614</v>
      </c>
      <c r="H12" s="75">
        <v>141.26331244912049</v>
      </c>
      <c r="I12" s="75">
        <v>140.94703722791294</v>
      </c>
      <c r="J12" s="75">
        <v>140.3530067947124</v>
      </c>
      <c r="K12" s="75">
        <v>141.26578122597016</v>
      </c>
      <c r="L12" s="75">
        <v>142.62883641643157</v>
      </c>
      <c r="M12" s="75">
        <v>0</v>
      </c>
      <c r="N12" s="75">
        <v>0</v>
      </c>
      <c r="O12" s="75">
        <v>0</v>
      </c>
      <c r="P12" s="75">
        <v>0</v>
      </c>
    </row>
    <row r="13" spans="1:17" x14ac:dyDescent="0.25">
      <c r="A13" s="72" t="s">
        <v>93</v>
      </c>
      <c r="B13" s="74">
        <v>169.17658157101337</v>
      </c>
      <c r="C13" s="74">
        <v>169.16899885041474</v>
      </c>
      <c r="D13" s="74">
        <v>169.64081008239495</v>
      </c>
      <c r="E13" s="74">
        <v>169.97869759526552</v>
      </c>
      <c r="F13" s="74">
        <v>169.72007579939972</v>
      </c>
      <c r="G13" s="74">
        <v>168.85917506535549</v>
      </c>
      <c r="H13" s="74">
        <v>167.91853452701932</v>
      </c>
      <c r="I13" s="74">
        <v>168.21703708119415</v>
      </c>
      <c r="J13" s="74">
        <v>168.15926535488811</v>
      </c>
      <c r="K13" s="74">
        <v>169.9873290743794</v>
      </c>
      <c r="L13" s="74">
        <v>172.47399345752288</v>
      </c>
      <c r="M13" s="74">
        <v>174.8606043992117</v>
      </c>
      <c r="N13" s="74">
        <v>177.30719874510601</v>
      </c>
      <c r="O13" s="74">
        <v>179.49478941640882</v>
      </c>
      <c r="P13" s="74">
        <v>180.5688672095643</v>
      </c>
    </row>
    <row r="14" spans="1:17" x14ac:dyDescent="0.25">
      <c r="A14" s="70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</row>
    <row r="15" spans="1:17" x14ac:dyDescent="0.25">
      <c r="A15" s="70" t="s">
        <v>92</v>
      </c>
      <c r="B15" s="73">
        <v>132.02385625782759</v>
      </c>
      <c r="C15" s="73">
        <v>132.53555157489998</v>
      </c>
      <c r="D15" s="73">
        <v>133.05869987239456</v>
      </c>
      <c r="E15" s="73">
        <v>133.49239427197506</v>
      </c>
      <c r="F15" s="73">
        <v>134.28389836855538</v>
      </c>
      <c r="G15" s="73">
        <v>134.78007164163768</v>
      </c>
      <c r="H15" s="73">
        <v>135.02262837954447</v>
      </c>
      <c r="I15" s="73">
        <v>135.30715363285049</v>
      </c>
      <c r="J15" s="73">
        <v>135.43749134395512</v>
      </c>
      <c r="K15" s="73">
        <v>135.85321242128555</v>
      </c>
      <c r="L15" s="73">
        <v>136.34771821559707</v>
      </c>
      <c r="M15" s="73">
        <v>136.41705246416862</v>
      </c>
      <c r="N15" s="73">
        <v>136.38808356638032</v>
      </c>
      <c r="O15" s="73">
        <v>136.36058398015487</v>
      </c>
      <c r="P15" s="73">
        <v>136.35195590166074</v>
      </c>
    </row>
    <row r="16" spans="1:17" x14ac:dyDescent="0.25">
      <c r="A16" s="70" t="s">
        <v>91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163.79174669369959</v>
      </c>
      <c r="H16" s="73">
        <v>164.06921988394279</v>
      </c>
      <c r="I16" s="73">
        <v>162.11433041114114</v>
      </c>
      <c r="J16" s="73">
        <v>160.56491256155635</v>
      </c>
      <c r="K16" s="73">
        <v>156.75499203471713</v>
      </c>
      <c r="L16" s="73">
        <v>156.67397293342532</v>
      </c>
      <c r="M16" s="73">
        <v>151.52306698835392</v>
      </c>
      <c r="N16" s="73">
        <v>145.04663400598193</v>
      </c>
      <c r="O16" s="73">
        <v>141.08596351945593</v>
      </c>
      <c r="P16" s="73">
        <v>140.37829308233947</v>
      </c>
    </row>
    <row r="17" spans="1:16" x14ac:dyDescent="0.25">
      <c r="A17" s="70" t="s">
        <v>90</v>
      </c>
      <c r="B17" s="73">
        <v>125.85003790135117</v>
      </c>
      <c r="C17" s="73">
        <v>127.05663880186461</v>
      </c>
      <c r="D17" s="73">
        <v>126.46800873610053</v>
      </c>
      <c r="E17" s="73">
        <v>111.3564554704422</v>
      </c>
      <c r="F17" s="73">
        <v>112.26947264745863</v>
      </c>
      <c r="G17" s="73">
        <v>109.00614734052053</v>
      </c>
      <c r="H17" s="73">
        <v>110.06143703014874</v>
      </c>
      <c r="I17" s="73">
        <v>114.48968315682595</v>
      </c>
      <c r="J17" s="73">
        <v>116.18207704784152</v>
      </c>
      <c r="K17" s="73">
        <v>117.77256070609512</v>
      </c>
      <c r="L17" s="73">
        <v>120.55065631524289</v>
      </c>
      <c r="M17" s="73">
        <v>122.91211701277581</v>
      </c>
      <c r="N17" s="73">
        <v>124.92306618740486</v>
      </c>
      <c r="O17" s="73">
        <v>125.68885680161766</v>
      </c>
      <c r="P17" s="73">
        <v>125.45245192806048</v>
      </c>
    </row>
    <row r="18" spans="1:16" x14ac:dyDescent="0.25">
      <c r="A18" s="70" t="s">
        <v>89</v>
      </c>
      <c r="B18" s="73">
        <v>110.46321439395959</v>
      </c>
      <c r="C18" s="73">
        <v>118.24451385729857</v>
      </c>
      <c r="D18" s="73">
        <v>122.96191107320021</v>
      </c>
      <c r="E18" s="73">
        <v>126.2881483842846</v>
      </c>
      <c r="F18" s="73">
        <v>129.28498021723627</v>
      </c>
      <c r="G18" s="73">
        <v>132.3674210250185</v>
      </c>
      <c r="H18" s="73">
        <v>133.70908269434605</v>
      </c>
      <c r="I18" s="73">
        <v>131.22285538268082</v>
      </c>
      <c r="J18" s="73">
        <v>132.063848203465</v>
      </c>
      <c r="K18" s="73">
        <v>126.24662265048032</v>
      </c>
      <c r="L18" s="73">
        <v>122.69360344742002</v>
      </c>
      <c r="M18" s="73">
        <v>123.27899455765154</v>
      </c>
      <c r="N18" s="73">
        <v>129.36427968376276</v>
      </c>
      <c r="O18" s="73">
        <v>131.83687572194998</v>
      </c>
      <c r="P18" s="73">
        <v>134.00672872031296</v>
      </c>
    </row>
    <row r="19" spans="1:16" x14ac:dyDescent="0.25">
      <c r="A19" s="70" t="s">
        <v>88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148.37346040356087</v>
      </c>
      <c r="O19" s="75">
        <v>142.6669146027279</v>
      </c>
      <c r="P19" s="75">
        <v>139.93569640758835</v>
      </c>
    </row>
    <row r="20" spans="1:16" x14ac:dyDescent="0.25">
      <c r="A20" s="72" t="s">
        <v>87</v>
      </c>
      <c r="B20" s="74">
        <v>131.55047143947996</v>
      </c>
      <c r="C20" s="74">
        <v>131.75796292645151</v>
      </c>
      <c r="D20" s="74">
        <v>132.36720939346887</v>
      </c>
      <c r="E20" s="74">
        <v>130.33756116969121</v>
      </c>
      <c r="F20" s="74">
        <v>130.9879399741632</v>
      </c>
      <c r="G20" s="74">
        <v>131.94645001900508</v>
      </c>
      <c r="H20" s="74">
        <v>133.02369429816306</v>
      </c>
      <c r="I20" s="74">
        <v>134.03146608720633</v>
      </c>
      <c r="J20" s="74">
        <v>134.72895656908716</v>
      </c>
      <c r="K20" s="74">
        <v>134.89923321214448</v>
      </c>
      <c r="L20" s="74">
        <v>135.56264482469572</v>
      </c>
      <c r="M20" s="74">
        <v>135.60287209727139</v>
      </c>
      <c r="N20" s="74">
        <v>135.40123500603733</v>
      </c>
      <c r="O20" s="74">
        <v>135.30238884812655</v>
      </c>
      <c r="P20" s="74">
        <v>135.36565818231705</v>
      </c>
    </row>
    <row r="21" spans="1:16" x14ac:dyDescent="0.25">
      <c r="A21" s="70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</row>
    <row r="22" spans="1:16" x14ac:dyDescent="0.25">
      <c r="A22" s="70" t="s">
        <v>86</v>
      </c>
      <c r="B22" s="73">
        <v>131.9128547771937</v>
      </c>
      <c r="C22" s="73">
        <v>132.14482199217562</v>
      </c>
      <c r="D22" s="73">
        <v>132.6023238429203</v>
      </c>
      <c r="E22" s="73">
        <v>133.20415790480763</v>
      </c>
      <c r="F22" s="73">
        <v>133.12493188638507</v>
      </c>
      <c r="G22" s="73">
        <v>131.24803827111711</v>
      </c>
      <c r="H22" s="73">
        <v>131.08168625969623</v>
      </c>
      <c r="I22" s="73">
        <v>132.41256783779463</v>
      </c>
      <c r="J22" s="73">
        <v>133.70405951874486</v>
      </c>
      <c r="K22" s="73">
        <v>134.92755176546777</v>
      </c>
      <c r="L22" s="73">
        <v>138.06644988063979</v>
      </c>
      <c r="M22" s="73">
        <v>139.69493587134693</v>
      </c>
      <c r="N22" s="73">
        <v>143.55206717924668</v>
      </c>
      <c r="O22" s="73">
        <v>145.72259356882111</v>
      </c>
      <c r="P22" s="73">
        <v>148.09578163071001</v>
      </c>
    </row>
    <row r="23" spans="1:16" x14ac:dyDescent="0.25">
      <c r="A23" s="70" t="s">
        <v>85</v>
      </c>
      <c r="B23" s="73">
        <v>245.29608586159864</v>
      </c>
      <c r="C23" s="73">
        <v>248.79172942074661</v>
      </c>
      <c r="D23" s="73">
        <v>253.56907239148373</v>
      </c>
      <c r="E23" s="73">
        <v>255.88623445184697</v>
      </c>
      <c r="F23" s="73">
        <v>93.347682329440701</v>
      </c>
      <c r="G23" s="73">
        <v>254.41526467178011</v>
      </c>
      <c r="H23" s="73">
        <v>256.56120679098075</v>
      </c>
      <c r="I23" s="73">
        <v>251.90876498011622</v>
      </c>
      <c r="J23" s="73">
        <v>238.13734440261615</v>
      </c>
      <c r="K23" s="73">
        <v>236.68604080174845</v>
      </c>
      <c r="L23" s="73">
        <v>238.61530236531513</v>
      </c>
      <c r="M23" s="73">
        <v>237.33582941840612</v>
      </c>
      <c r="N23" s="73">
        <v>239.42124780231009</v>
      </c>
      <c r="O23" s="73">
        <v>237.06891300655525</v>
      </c>
      <c r="P23" s="73">
        <v>233.10125401297532</v>
      </c>
    </row>
    <row r="24" spans="1:16" x14ac:dyDescent="0.25">
      <c r="A24" s="70" t="s">
        <v>84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102.32782396069814</v>
      </c>
      <c r="H24" s="75">
        <v>105.6734391835377</v>
      </c>
      <c r="I24" s="75">
        <v>112.22031181688934</v>
      </c>
      <c r="J24" s="75">
        <v>149.70482322021275</v>
      </c>
      <c r="K24" s="75">
        <v>155.21252862303183</v>
      </c>
      <c r="L24" s="75">
        <v>147.86478926635272</v>
      </c>
      <c r="M24" s="75">
        <v>148.03534543790011</v>
      </c>
      <c r="N24" s="75">
        <v>148.09788500019746</v>
      </c>
      <c r="O24" s="75">
        <v>148.46499896234872</v>
      </c>
      <c r="P24" s="75">
        <v>148.97417698425423</v>
      </c>
    </row>
    <row r="25" spans="1:16" x14ac:dyDescent="0.25">
      <c r="A25" s="72" t="s">
        <v>83</v>
      </c>
      <c r="B25" s="74">
        <v>156.57452107087013</v>
      </c>
      <c r="C25" s="74">
        <v>158.6087240956933</v>
      </c>
      <c r="D25" s="74">
        <v>158.60007424567269</v>
      </c>
      <c r="E25" s="74">
        <v>160.07954301486924</v>
      </c>
      <c r="F25" s="74">
        <v>124.09009345032601</v>
      </c>
      <c r="G25" s="74">
        <v>160.69693681840732</v>
      </c>
      <c r="H25" s="74">
        <v>151.96572671119534</v>
      </c>
      <c r="I25" s="74">
        <v>153.08227656739834</v>
      </c>
      <c r="J25" s="74">
        <v>154.92483355752483</v>
      </c>
      <c r="K25" s="74">
        <v>154.13551420641076</v>
      </c>
      <c r="L25" s="74">
        <v>156.00314081042802</v>
      </c>
      <c r="M25" s="74">
        <v>157.06515167290004</v>
      </c>
      <c r="N25" s="74">
        <v>160.26664120176272</v>
      </c>
      <c r="O25" s="74">
        <v>162.13700474411593</v>
      </c>
      <c r="P25" s="74">
        <v>163.53306708540231</v>
      </c>
    </row>
    <row r="26" spans="1:16" x14ac:dyDescent="0.25">
      <c r="A26" s="70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16" x14ac:dyDescent="0.25">
      <c r="A27" s="70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x14ac:dyDescent="0.25">
      <c r="A28" s="72" t="s">
        <v>82</v>
      </c>
      <c r="B28" s="71">
        <v>165.8145692158607</v>
      </c>
      <c r="C28" s="71">
        <v>165.97338469210959</v>
      </c>
      <c r="D28" s="71">
        <v>166.2797060682137</v>
      </c>
      <c r="E28" s="71">
        <v>166.01162780937807</v>
      </c>
      <c r="F28" s="71">
        <v>164.41630988016593</v>
      </c>
      <c r="G28" s="71">
        <v>164.67424362907369</v>
      </c>
      <c r="H28" s="71">
        <v>163.05204225434667</v>
      </c>
      <c r="I28" s="71">
        <v>163.46475535004222</v>
      </c>
      <c r="J28" s="71">
        <v>162.8809359548728</v>
      </c>
      <c r="K28" s="71">
        <v>163.62131885040324</v>
      </c>
      <c r="L28" s="71">
        <v>165.11129510489766</v>
      </c>
      <c r="M28" s="71">
        <v>165.87474832946964</v>
      </c>
      <c r="N28" s="71">
        <v>167.03190812338161</v>
      </c>
      <c r="O28" s="71">
        <v>167.8808448552976</v>
      </c>
      <c r="P28" s="71">
        <v>168.09357648140465</v>
      </c>
    </row>
    <row r="29" spans="1:16" x14ac:dyDescent="0.25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x14ac:dyDescent="0.25">
      <c r="A30" s="68" t="s">
        <v>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US Airways</vt:lpstr>
      <vt:lpstr>calc</vt:lpstr>
      <vt:lpstr>fleet</vt:lpstr>
      <vt:lpstr>total block hrs</vt:lpstr>
      <vt:lpstr>airborn hrs</vt:lpstr>
      <vt:lpstr>fuel per block hr</vt:lpstr>
      <vt:lpstr>avg stage lenght</vt:lpstr>
      <vt:lpstr>avg stage lenght (2)</vt:lpstr>
      <vt:lpstr>avg seat capacity</vt:lpstr>
      <vt:lpstr>avg airborne hrs</vt:lpstr>
      <vt:lpstr>departures per day</vt:lpstr>
      <vt:lpstr>large narrowbody</vt:lpstr>
      <vt:lpstr>widebody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Plasmeier</dc:creator>
  <cp:lastModifiedBy>Michael Plasmeier</cp:lastModifiedBy>
  <dcterms:created xsi:type="dcterms:W3CDTF">2010-06-24T17:51:39Z</dcterms:created>
  <dcterms:modified xsi:type="dcterms:W3CDTF">2010-10-20T06:55:13Z</dcterms:modified>
</cp:coreProperties>
</file>